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 yWindow="-10" windowWidth="10080" windowHeight="10310" activeTab="2"/>
  </bookViews>
  <sheets>
    <sheet name="uss16ent" sheetId="50" r:id="rId1"/>
    <sheet name="USS16 ADJUSTING MEANS" sheetId="7" r:id="rId2"/>
    <sheet name="USS16 all data" sheetId="8" r:id="rId3"/>
    <sheet name="BG IN data sheet" sheetId="76" r:id="rId4"/>
    <sheet name="WN KS" sheetId="75" r:id="rId5"/>
    <sheet name="PO MO" sheetId="74" r:id="rId6"/>
    <sheet name="QT MD" sheetId="73" r:id="rId7"/>
    <sheet name="USS16CFL" sheetId="72" r:id="rId8"/>
    <sheet name="USS16QFL" sheetId="71" r:id="rId9"/>
    <sheet name="USS16CH IL" sheetId="70" r:id="rId10"/>
    <sheet name="USS16LXKY" sheetId="68" r:id="rId11"/>
    <sheet name="USS16SCKY" sheetId="69" r:id="rId12"/>
    <sheet name="USS16HP KY" sheetId="67" r:id="rId13"/>
    <sheet name="USS16BM AL" sheetId="66" r:id="rId14"/>
    <sheet name="uss16blva" sheetId="64" r:id="rId15"/>
    <sheet name="uss16wava" sheetId="65" r:id="rId16"/>
    <sheet name="Sheet1" sheetId="19" r:id="rId17"/>
    <sheet name="USS16BRLA" sheetId="51" r:id="rId18"/>
    <sheet name="USS16WNLA" sheetId="58" r:id="rId19"/>
    <sheet name="USS16PLGA" sheetId="53" r:id="rId20"/>
    <sheet name="USS16GRGA" sheetId="55" r:id="rId21"/>
    <sheet name="USS16MAR" sheetId="56" r:id="rId22"/>
    <sheet name="USS16 KGC STRIPE" sheetId="57" r:id="rId23"/>
    <sheet name="USS16CLNC" sheetId="59" r:id="rId24"/>
    <sheet name="USS16LR DATA" sheetId="60" r:id="rId25"/>
    <sheet name="TN Milan USN" sheetId="61" r:id="rId26"/>
    <sheet name="TN Knox USN" sheetId="62" r:id="rId27"/>
    <sheet name="uss16brms" sheetId="63" r:id="rId28"/>
  </sheets>
  <externalReferences>
    <externalReference r:id="rId29"/>
    <externalReference r:id="rId30"/>
    <externalReference r:id="rId31"/>
    <externalReference r:id="rId32"/>
    <externalReference r:id="rId33"/>
  </externalReferences>
  <definedNames>
    <definedName name="_ALL" localSheetId="17">USS16BRLA!$A$4:$H$41</definedName>
    <definedName name="_ALL" localSheetId="18">USS16WNLA!$A$4:$K$41</definedName>
    <definedName name="_ALL">#REF!</definedName>
    <definedName name="_Fill" localSheetId="2" hidden="1">[1]USSWNY97!$CB$8:$CB$39</definedName>
    <definedName name="_Fill" hidden="1">[2]USSWNY97!$CB$8:$CB$39</definedName>
    <definedName name="_xlnm._FilterDatabase" localSheetId="7" hidden="1">USS16CFL!$A$1:$J$1</definedName>
    <definedName name="_xlnm._FilterDatabase" localSheetId="8" hidden="1">USS16QFL!$A$1:$H$1</definedName>
    <definedName name="_Key1" localSheetId="2" hidden="1">[1]USSWNY97!#REF!</definedName>
    <definedName name="_Key1" hidden="1">[2]USSWNY97!#REF!</definedName>
    <definedName name="_Key10" hidden="1">[2]USSWNY97!#REF!</definedName>
    <definedName name="_Key2" localSheetId="2" hidden="1">[1]USSWNY97!#REF!</definedName>
    <definedName name="_Key2" hidden="1">[2]USSWNY97!#REF!</definedName>
    <definedName name="_Order1" hidden="1">0</definedName>
    <definedName name="_Order2" hidden="1">0</definedName>
    <definedName name="_Regression_Out" localSheetId="2" hidden="1">[1]USSWNY97!$BU$56</definedName>
    <definedName name="_Regression_Out" hidden="1">[2]USSWNY97!$BU$56</definedName>
    <definedName name="_Regression_X" localSheetId="2" hidden="1">[1]USSWNY97!#REF!</definedName>
    <definedName name="_Regression_X" hidden="1">[2]USSWNY97!#REF!</definedName>
    <definedName name="_Regression_Y" localSheetId="2" hidden="1">[1]USSWNY97!$BL$56:$BL$69</definedName>
    <definedName name="_Regression_Y" hidden="1">[2]USSWNY97!$BL$56:$BL$69</definedName>
    <definedName name="_Sort" localSheetId="2" hidden="1">[1]USSWNY97!$A$8:$CB$39</definedName>
    <definedName name="_Sort" hidden="1">[2]USSWNY97!$A$8:$CB$39</definedName>
    <definedName name="_xlnm.Database" localSheetId="3">#REF!</definedName>
    <definedName name="_xlnm.Database" localSheetId="1">[3]USS10BRdata!#REF!</definedName>
    <definedName name="_xlnm.Database" localSheetId="2">[3]USS10BRdata!#REF!</definedName>
    <definedName name="_xlnm.Database">#REF!</definedName>
    <definedName name="_xlnm.Print_Area" localSheetId="3">'BG IN data sheet'!$A$1:$R$49</definedName>
    <definedName name="_xlnm.Print_Area" localSheetId="5">'PO MO'!$A$1:$R$44</definedName>
    <definedName name="_xlnm.Print_Area" localSheetId="1">'USS16 ADJUSTING MEANS'!$A$1:$AE$40</definedName>
    <definedName name="_xlnm.Print_Area" localSheetId="2">'USS16 all data'!$A$1:$HX$41</definedName>
    <definedName name="_xlnm.Print_Area" localSheetId="22">'USS16 KGC STRIPE'!$A$1:$R$44</definedName>
    <definedName name="_xlnm.Print_Area" localSheetId="14">uss16blva!$A$1:$R$44</definedName>
    <definedName name="_xlnm.Print_Area" localSheetId="13">'USS16BM AL'!$A$1:$R$44</definedName>
    <definedName name="_xlnm.Print_Area" localSheetId="17">USS16BRLA!$A$1:$H$48</definedName>
    <definedName name="_xlnm.Print_Area" localSheetId="9">'USS16CH IL'!$A$1:$R$41</definedName>
    <definedName name="_xlnm.Print_Area" localSheetId="23">USS16CLNC!$A$1:$R$44</definedName>
    <definedName name="_xlnm.Print_Area" localSheetId="0">uss16ent!$A$1:$E$37</definedName>
    <definedName name="_xlnm.Print_Area" localSheetId="20">USS16GRGA!$A$1:$R$44</definedName>
    <definedName name="_xlnm.Print_Area" localSheetId="12">'USS16HP KY'!$A$1:$R$44</definedName>
    <definedName name="_xlnm.Print_Area" localSheetId="10">USS16LXKY!$A$1:$R$46</definedName>
    <definedName name="_xlnm.Print_Area" localSheetId="21">USS16MAR!$A$1:$T$44</definedName>
    <definedName name="_xlnm.Print_Area" localSheetId="19">USS16PLGA!$A$1:$R$44</definedName>
    <definedName name="_xlnm.Print_Area" localSheetId="15">uss16wava!$A$1:$R$44</definedName>
    <definedName name="_xlnm.Print_Area" localSheetId="18">USS16WNLA!$A$1:$O$49</definedName>
    <definedName name="_xlnm.Print_Area" localSheetId="4">'WN KS'!$A$1:$R$44</definedName>
    <definedName name="Print_Area_MI">#REF!</definedName>
    <definedName name="_xlnm.Print_Titles" localSheetId="2">'USS16 all data'!$A:$B</definedName>
    <definedName name="Summary" localSheetId="3">#REF!</definedName>
    <definedName name="Summary">#REF!</definedName>
  </definedNames>
  <calcPr calcId="145621"/>
</workbook>
</file>

<file path=xl/calcChain.xml><?xml version="1.0" encoding="utf-8"?>
<calcChain xmlns="http://schemas.openxmlformats.org/spreadsheetml/2006/main">
  <c r="FL39" i="8" l="1"/>
  <c r="DV39" i="8"/>
  <c r="CZ39" i="8"/>
  <c r="AV39" i="8"/>
  <c r="E41" i="75"/>
  <c r="D41" i="75"/>
  <c r="C41" i="75"/>
  <c r="E40" i="75"/>
  <c r="D40" i="75"/>
  <c r="C40" i="75"/>
  <c r="E39" i="75"/>
  <c r="D39" i="75"/>
  <c r="C39" i="75"/>
  <c r="E38" i="75"/>
  <c r="D38" i="75"/>
  <c r="C38" i="75"/>
  <c r="E37" i="75"/>
  <c r="D37" i="75"/>
  <c r="C37" i="75"/>
  <c r="E36" i="75"/>
  <c r="D36" i="75"/>
  <c r="C36" i="75"/>
  <c r="E35" i="75"/>
  <c r="D35" i="75"/>
  <c r="C35" i="75"/>
  <c r="E34" i="75"/>
  <c r="D34" i="75"/>
  <c r="C34" i="75"/>
  <c r="E33" i="75"/>
  <c r="D33" i="75"/>
  <c r="C33" i="75"/>
  <c r="E32" i="75"/>
  <c r="D32" i="75"/>
  <c r="C32" i="75"/>
  <c r="E31" i="75"/>
  <c r="D31" i="75"/>
  <c r="C31" i="75"/>
  <c r="E30" i="75"/>
  <c r="D30" i="75"/>
  <c r="C30" i="75"/>
  <c r="E29" i="75"/>
  <c r="D29" i="75"/>
  <c r="C29" i="75"/>
  <c r="E28" i="75"/>
  <c r="D28" i="75"/>
  <c r="C28" i="75"/>
  <c r="E27" i="75"/>
  <c r="D27" i="75"/>
  <c r="C27" i="75"/>
  <c r="E26" i="75"/>
  <c r="D26" i="75"/>
  <c r="C26" i="75"/>
  <c r="E25" i="75"/>
  <c r="D25" i="75"/>
  <c r="C25" i="75"/>
  <c r="E24" i="75"/>
  <c r="D24" i="75"/>
  <c r="C24" i="75"/>
  <c r="E23" i="75"/>
  <c r="D23" i="75"/>
  <c r="C23" i="75"/>
  <c r="E22" i="75"/>
  <c r="D22" i="75"/>
  <c r="C22" i="75"/>
  <c r="E21" i="75"/>
  <c r="D21" i="75"/>
  <c r="C21" i="75"/>
  <c r="E20" i="75"/>
  <c r="D20" i="75"/>
  <c r="C20" i="75"/>
  <c r="E19" i="75"/>
  <c r="D19" i="75"/>
  <c r="C19" i="75"/>
  <c r="E18" i="75"/>
  <c r="D18" i="75"/>
  <c r="C18" i="75"/>
  <c r="E17" i="75"/>
  <c r="D17" i="75"/>
  <c r="C17" i="75"/>
  <c r="E16" i="75"/>
  <c r="D16" i="75"/>
  <c r="C16" i="75"/>
  <c r="E15" i="75"/>
  <c r="D15" i="75"/>
  <c r="C15" i="75"/>
  <c r="E14" i="75"/>
  <c r="D14" i="75"/>
  <c r="C14" i="75"/>
  <c r="E13" i="75"/>
  <c r="D13" i="75"/>
  <c r="C13" i="75"/>
  <c r="E12" i="75"/>
  <c r="D12" i="75"/>
  <c r="C12" i="75"/>
  <c r="E11" i="75"/>
  <c r="D11" i="75"/>
  <c r="C11" i="75"/>
  <c r="E10" i="75"/>
  <c r="D10" i="75"/>
  <c r="C10" i="75"/>
  <c r="E9" i="75"/>
  <c r="D9" i="75"/>
  <c r="C9" i="75"/>
  <c r="FR38" i="8"/>
  <c r="FR37" i="8"/>
  <c r="FR36" i="8"/>
  <c r="FR35" i="8"/>
  <c r="FR34" i="8"/>
  <c r="FR33" i="8"/>
  <c r="FR32" i="8"/>
  <c r="FR31" i="8"/>
  <c r="FR30" i="8"/>
  <c r="FR29" i="8"/>
  <c r="FR28" i="8"/>
  <c r="FR27" i="8"/>
  <c r="FR26" i="8"/>
  <c r="FR25" i="8"/>
  <c r="FR24" i="8"/>
  <c r="FR23" i="8"/>
  <c r="FR22" i="8"/>
  <c r="FR21" i="8"/>
  <c r="FR20" i="8"/>
  <c r="FR19" i="8"/>
  <c r="FR18" i="8"/>
  <c r="FR17" i="8"/>
  <c r="FR16" i="8"/>
  <c r="FR15" i="8"/>
  <c r="FR14" i="8"/>
  <c r="FR13" i="8"/>
  <c r="FR12" i="8"/>
  <c r="FR11" i="8"/>
  <c r="FR10" i="8"/>
  <c r="FR9" i="8"/>
  <c r="FR8" i="8"/>
  <c r="FR7" i="8"/>
  <c r="FR6" i="8"/>
  <c r="Q41" i="74"/>
  <c r="P41" i="74"/>
  <c r="Q40" i="74"/>
  <c r="P40" i="74"/>
  <c r="Q39" i="74"/>
  <c r="P39" i="74"/>
  <c r="Q38" i="74"/>
  <c r="P38" i="74"/>
  <c r="Q37" i="74"/>
  <c r="P37" i="74"/>
  <c r="Q36" i="74"/>
  <c r="P36" i="74"/>
  <c r="Q35" i="74"/>
  <c r="P35" i="74"/>
  <c r="Q34" i="74"/>
  <c r="P34" i="74"/>
  <c r="Q33" i="74"/>
  <c r="P33" i="74"/>
  <c r="Q32" i="74"/>
  <c r="P32" i="74"/>
  <c r="Q31" i="74"/>
  <c r="P31" i="74"/>
  <c r="Q30" i="74"/>
  <c r="P30" i="74"/>
  <c r="Q29" i="74"/>
  <c r="P29" i="74"/>
  <c r="Q28" i="74"/>
  <c r="P28" i="74"/>
  <c r="Q27" i="74"/>
  <c r="P27" i="74"/>
  <c r="Q26" i="74"/>
  <c r="P26" i="74"/>
  <c r="Q25" i="74"/>
  <c r="P25" i="74"/>
  <c r="Q24" i="74"/>
  <c r="P24" i="74"/>
  <c r="Q23" i="74"/>
  <c r="P23" i="74"/>
  <c r="Q22" i="74"/>
  <c r="P22" i="74"/>
  <c r="Q21" i="74"/>
  <c r="P21" i="74"/>
  <c r="Q20" i="74"/>
  <c r="P20" i="74"/>
  <c r="Q19" i="74"/>
  <c r="P19" i="74"/>
  <c r="Q18" i="74"/>
  <c r="P18" i="74"/>
  <c r="Q17" i="74"/>
  <c r="P17" i="74"/>
  <c r="Q16" i="74"/>
  <c r="P16" i="74"/>
  <c r="Q15" i="74"/>
  <c r="P15" i="74"/>
  <c r="Q14" i="74"/>
  <c r="P14" i="74"/>
  <c r="Q13" i="74"/>
  <c r="P13" i="74"/>
  <c r="Q12" i="74"/>
  <c r="P12" i="74"/>
  <c r="Q11" i="74"/>
  <c r="P11" i="74"/>
  <c r="Q10" i="74"/>
  <c r="P10" i="74"/>
  <c r="Q9" i="74"/>
  <c r="P9" i="74"/>
  <c r="BP39" i="8" l="1"/>
  <c r="Q39" i="8"/>
  <c r="FK39" i="8" l="1"/>
  <c r="GV39" i="8"/>
  <c r="C42" i="67"/>
  <c r="CO38" i="8"/>
  <c r="I37" i="7" s="1"/>
  <c r="CO37" i="8"/>
  <c r="I36" i="7" s="1"/>
  <c r="CO36" i="8"/>
  <c r="CO35" i="8"/>
  <c r="I34" i="7" s="1"/>
  <c r="CO34" i="8"/>
  <c r="I33" i="7" s="1"/>
  <c r="CO33" i="8"/>
  <c r="CO32" i="8"/>
  <c r="I31" i="7" s="1"/>
  <c r="CO31" i="8"/>
  <c r="I30" i="7" s="1"/>
  <c r="CO30" i="8"/>
  <c r="CO29" i="8"/>
  <c r="I28" i="7" s="1"/>
  <c r="CO28" i="8"/>
  <c r="I27" i="7" s="1"/>
  <c r="CO27" i="8"/>
  <c r="I26" i="7" s="1"/>
  <c r="CO26" i="8"/>
  <c r="CO25" i="8"/>
  <c r="CO24" i="8"/>
  <c r="CO23" i="8"/>
  <c r="I22" i="7" s="1"/>
  <c r="CO22" i="8"/>
  <c r="CO21" i="8"/>
  <c r="CO20" i="8"/>
  <c r="CO19" i="8"/>
  <c r="I18" i="7" s="1"/>
  <c r="CO18" i="8"/>
  <c r="I17" i="7" s="1"/>
  <c r="CO17" i="8"/>
  <c r="I16" i="7" s="1"/>
  <c r="CO16" i="8"/>
  <c r="I15" i="7" s="1"/>
  <c r="CO15" i="8"/>
  <c r="I14" i="7" s="1"/>
  <c r="CO14" i="8"/>
  <c r="I13" i="7" s="1"/>
  <c r="CO13" i="8"/>
  <c r="CO12" i="8"/>
  <c r="I11" i="7" s="1"/>
  <c r="CO11" i="8"/>
  <c r="I10" i="7" s="1"/>
  <c r="CO10" i="8"/>
  <c r="CO9" i="8"/>
  <c r="CO8" i="8"/>
  <c r="CO7" i="8"/>
  <c r="I6" i="7" s="1"/>
  <c r="CO6" i="8"/>
  <c r="AF38" i="8"/>
  <c r="AF37" i="8"/>
  <c r="AF36" i="8"/>
  <c r="AF35" i="8"/>
  <c r="AF34" i="8"/>
  <c r="AF33" i="8"/>
  <c r="E32" i="7" s="1"/>
  <c r="AF32" i="8"/>
  <c r="AF31" i="8"/>
  <c r="AF30" i="8"/>
  <c r="AF29" i="8"/>
  <c r="AF28" i="8"/>
  <c r="E27" i="7" s="1"/>
  <c r="AF27" i="8"/>
  <c r="AF26" i="8"/>
  <c r="AF25" i="8"/>
  <c r="E24" i="7" s="1"/>
  <c r="AF24" i="8"/>
  <c r="E23" i="7" s="1"/>
  <c r="AF23" i="8"/>
  <c r="AF22" i="8"/>
  <c r="AF21" i="8"/>
  <c r="AF20" i="8"/>
  <c r="E19" i="7" s="1"/>
  <c r="AF19" i="8"/>
  <c r="E18" i="7" s="1"/>
  <c r="AF18" i="8"/>
  <c r="AF17" i="8"/>
  <c r="E16" i="7" s="1"/>
  <c r="AF16" i="8"/>
  <c r="AF15" i="8"/>
  <c r="AF14" i="8"/>
  <c r="AF13" i="8"/>
  <c r="AF12" i="8"/>
  <c r="E11" i="7" s="1"/>
  <c r="AF11" i="8"/>
  <c r="E10" i="7" s="1"/>
  <c r="AF10" i="8"/>
  <c r="AF9" i="8"/>
  <c r="E8" i="7" s="1"/>
  <c r="AF8" i="8"/>
  <c r="E7" i="7" s="1"/>
  <c r="AF7" i="8"/>
  <c r="AF6" i="8"/>
  <c r="EY39" i="8"/>
  <c r="EX39" i="8"/>
  <c r="AD38" i="8"/>
  <c r="C37" i="7" s="1"/>
  <c r="AD37" i="8"/>
  <c r="AD36" i="8"/>
  <c r="C35" i="7" s="1"/>
  <c r="AD35" i="8"/>
  <c r="C34" i="7" s="1"/>
  <c r="AD34" i="8"/>
  <c r="C33" i="7" s="1"/>
  <c r="AD33" i="8"/>
  <c r="AD32" i="8"/>
  <c r="C31" i="7" s="1"/>
  <c r="AD31" i="8"/>
  <c r="C30" i="7" s="1"/>
  <c r="AD30" i="8"/>
  <c r="AD29" i="8"/>
  <c r="AD28" i="8"/>
  <c r="AD27" i="8"/>
  <c r="C26" i="7" s="1"/>
  <c r="AD26" i="8"/>
  <c r="C25" i="7" s="1"/>
  <c r="AD25" i="8"/>
  <c r="AD24" i="8"/>
  <c r="C23" i="7" s="1"/>
  <c r="AD23" i="8"/>
  <c r="C22" i="7" s="1"/>
  <c r="AD22" i="8"/>
  <c r="C21" i="7" s="1"/>
  <c r="AD21" i="8"/>
  <c r="AD20" i="8"/>
  <c r="C19" i="7" s="1"/>
  <c r="AD19" i="8"/>
  <c r="C18" i="7" s="1"/>
  <c r="AD18" i="8"/>
  <c r="C17" i="7" s="1"/>
  <c r="AD17" i="8"/>
  <c r="AD16" i="8"/>
  <c r="C15" i="7" s="1"/>
  <c r="AD15" i="8"/>
  <c r="C14" i="7" s="1"/>
  <c r="AD14" i="8"/>
  <c r="AD13" i="8"/>
  <c r="AD12" i="8"/>
  <c r="C11" i="7" s="1"/>
  <c r="AD11" i="8"/>
  <c r="C10" i="7" s="1"/>
  <c r="AD10" i="8"/>
  <c r="C9" i="7" s="1"/>
  <c r="AD9" i="8"/>
  <c r="AD8" i="8"/>
  <c r="C7" i="7" s="1"/>
  <c r="AD7" i="8"/>
  <c r="C6" i="7" s="1"/>
  <c r="AD6" i="8"/>
  <c r="EW39" i="8"/>
  <c r="DY39" i="8"/>
  <c r="DX39" i="8"/>
  <c r="CC39" i="8"/>
  <c r="AX39" i="8"/>
  <c r="AW39" i="8"/>
  <c r="P39" i="8"/>
  <c r="O39" i="8"/>
  <c r="F42" i="59"/>
  <c r="E42" i="59"/>
  <c r="C42" i="59"/>
  <c r="M39" i="58"/>
  <c r="L42" i="57"/>
  <c r="K42" i="57"/>
  <c r="J42" i="57"/>
  <c r="I42" i="57"/>
  <c r="H42" i="57"/>
  <c r="G42" i="57"/>
  <c r="G42" i="55"/>
  <c r="F42" i="55"/>
  <c r="E42" i="55"/>
  <c r="C42" i="55"/>
  <c r="D41" i="55"/>
  <c r="D40" i="55"/>
  <c r="D39" i="55"/>
  <c r="D38" i="55"/>
  <c r="D37" i="55"/>
  <c r="D36" i="55"/>
  <c r="D35" i="55"/>
  <c r="D34" i="55"/>
  <c r="D33" i="55"/>
  <c r="D32" i="55"/>
  <c r="D31" i="55"/>
  <c r="D30" i="55"/>
  <c r="D29" i="55"/>
  <c r="D28" i="55"/>
  <c r="D27" i="55"/>
  <c r="D26" i="55"/>
  <c r="D25" i="55"/>
  <c r="D24" i="55"/>
  <c r="D23" i="55"/>
  <c r="D22" i="55"/>
  <c r="D21" i="55"/>
  <c r="D20" i="55"/>
  <c r="D19" i="55"/>
  <c r="D18" i="55"/>
  <c r="D17" i="55"/>
  <c r="D16" i="55"/>
  <c r="D15" i="55"/>
  <c r="D14" i="55"/>
  <c r="D13" i="55"/>
  <c r="D12" i="55"/>
  <c r="D11" i="55"/>
  <c r="D10" i="55"/>
  <c r="D9" i="55"/>
  <c r="G42" i="53"/>
  <c r="F42" i="53"/>
  <c r="C42" i="53"/>
  <c r="B38" i="8"/>
  <c r="B37" i="7" s="1"/>
  <c r="A38" i="8"/>
  <c r="A37" i="7" s="1"/>
  <c r="B37" i="8"/>
  <c r="B36" i="7" s="1"/>
  <c r="A37" i="8"/>
  <c r="A36" i="7" s="1"/>
  <c r="B36" i="8"/>
  <c r="B35" i="7" s="1"/>
  <c r="A36" i="8"/>
  <c r="A35" i="7" s="1"/>
  <c r="B35" i="8"/>
  <c r="B34" i="7" s="1"/>
  <c r="A35" i="8"/>
  <c r="A34" i="7" s="1"/>
  <c r="B34" i="8"/>
  <c r="B33" i="7" s="1"/>
  <c r="A34" i="8"/>
  <c r="A33" i="7" s="1"/>
  <c r="B33" i="8"/>
  <c r="B32" i="7" s="1"/>
  <c r="A33" i="8"/>
  <c r="A32" i="7" s="1"/>
  <c r="B32" i="8"/>
  <c r="B31" i="7" s="1"/>
  <c r="A32" i="8"/>
  <c r="A31" i="7" s="1"/>
  <c r="B31" i="8"/>
  <c r="B30" i="7" s="1"/>
  <c r="A31" i="8"/>
  <c r="A30" i="7" s="1"/>
  <c r="B30" i="8"/>
  <c r="B29" i="7" s="1"/>
  <c r="A30" i="8"/>
  <c r="A29" i="7" s="1"/>
  <c r="B29" i="8"/>
  <c r="B28" i="7" s="1"/>
  <c r="A29" i="8"/>
  <c r="A28" i="7" s="1"/>
  <c r="B28" i="8"/>
  <c r="B27" i="7" s="1"/>
  <c r="A28" i="8"/>
  <c r="A27" i="7" s="1"/>
  <c r="B27" i="8"/>
  <c r="B26" i="7" s="1"/>
  <c r="A27" i="8"/>
  <c r="A26" i="7" s="1"/>
  <c r="B26" i="8"/>
  <c r="B25" i="7" s="1"/>
  <c r="A26" i="8"/>
  <c r="A25" i="7" s="1"/>
  <c r="B25" i="8"/>
  <c r="B24" i="7" s="1"/>
  <c r="A25" i="8"/>
  <c r="A24" i="7" s="1"/>
  <c r="B24" i="8"/>
  <c r="B23" i="7" s="1"/>
  <c r="A24" i="8"/>
  <c r="A23" i="7" s="1"/>
  <c r="B23" i="8"/>
  <c r="B22" i="7" s="1"/>
  <c r="A23" i="8"/>
  <c r="A22" i="7" s="1"/>
  <c r="B22" i="8"/>
  <c r="B21" i="7" s="1"/>
  <c r="A22" i="8"/>
  <c r="A21" i="7" s="1"/>
  <c r="B21" i="8"/>
  <c r="B20" i="7" s="1"/>
  <c r="A21" i="8"/>
  <c r="A20" i="7" s="1"/>
  <c r="B20" i="8"/>
  <c r="B19" i="7" s="1"/>
  <c r="A20" i="8"/>
  <c r="A19" i="7" s="1"/>
  <c r="B19" i="8"/>
  <c r="B18" i="7" s="1"/>
  <c r="A19" i="8"/>
  <c r="A18" i="7" s="1"/>
  <c r="B18" i="8"/>
  <c r="B17" i="7" s="1"/>
  <c r="A18" i="8"/>
  <c r="A17" i="7" s="1"/>
  <c r="B17" i="8"/>
  <c r="B16" i="7" s="1"/>
  <c r="A17" i="8"/>
  <c r="A16" i="7" s="1"/>
  <c r="B16" i="8"/>
  <c r="B15" i="7" s="1"/>
  <c r="A16" i="8"/>
  <c r="A15" i="7" s="1"/>
  <c r="B15" i="8"/>
  <c r="B14" i="7" s="1"/>
  <c r="A15" i="8"/>
  <c r="A14" i="7" s="1"/>
  <c r="B14" i="8"/>
  <c r="B13" i="7" s="1"/>
  <c r="A14" i="8"/>
  <c r="A13" i="7" s="1"/>
  <c r="B13" i="8"/>
  <c r="B12" i="7" s="1"/>
  <c r="A13" i="8"/>
  <c r="A12" i="7" s="1"/>
  <c r="B12" i="8"/>
  <c r="B11" i="7" s="1"/>
  <c r="A12" i="8"/>
  <c r="A11" i="7" s="1"/>
  <c r="B11" i="8"/>
  <c r="B10" i="7" s="1"/>
  <c r="A11" i="8"/>
  <c r="A10" i="7" s="1"/>
  <c r="B10" i="8"/>
  <c r="B9" i="7" s="1"/>
  <c r="A10" i="8"/>
  <c r="A9" i="7" s="1"/>
  <c r="B9" i="8"/>
  <c r="B8" i="7" s="1"/>
  <c r="A9" i="8"/>
  <c r="A8" i="7" s="1"/>
  <c r="B8" i="8"/>
  <c r="B7" i="7" s="1"/>
  <c r="A8" i="8"/>
  <c r="A7" i="7" s="1"/>
  <c r="B7" i="8"/>
  <c r="B6" i="7" s="1"/>
  <c r="A7" i="8"/>
  <c r="A6" i="7" s="1"/>
  <c r="B6" i="8"/>
  <c r="B5" i="7" s="1"/>
  <c r="A6" i="8"/>
  <c r="A5" i="7" s="1"/>
  <c r="IA39" i="8"/>
  <c r="HZ39" i="8"/>
  <c r="HY39" i="8"/>
  <c r="HX39" i="8"/>
  <c r="HW39" i="8"/>
  <c r="HV39" i="8"/>
  <c r="HU39" i="8"/>
  <c r="HT39" i="8"/>
  <c r="HR39" i="8"/>
  <c r="HQ39" i="8"/>
  <c r="HP39" i="8"/>
  <c r="HO39" i="8"/>
  <c r="HM39" i="8"/>
  <c r="HL39" i="8"/>
  <c r="HK39" i="8"/>
  <c r="HJ39" i="8"/>
  <c r="HI39" i="8"/>
  <c r="HH39" i="8"/>
  <c r="HG39" i="8"/>
  <c r="HE39" i="8"/>
  <c r="HD39" i="8"/>
  <c r="HC39" i="8"/>
  <c r="HB39" i="8"/>
  <c r="HA39" i="8"/>
  <c r="GZ39" i="8"/>
  <c r="GX39" i="8"/>
  <c r="GU39" i="8"/>
  <c r="GT39" i="8"/>
  <c r="GR39" i="8"/>
  <c r="GQ39" i="8"/>
  <c r="GP39" i="8"/>
  <c r="GN39" i="8"/>
  <c r="GM39" i="8"/>
  <c r="GL39" i="8"/>
  <c r="GJ39" i="8"/>
  <c r="GI39" i="8"/>
  <c r="GF39" i="8"/>
  <c r="GD39" i="8"/>
  <c r="GC39" i="8"/>
  <c r="GB39" i="8"/>
  <c r="GA39" i="8"/>
  <c r="FZ39" i="8"/>
  <c r="FY39" i="8"/>
  <c r="FX39" i="8"/>
  <c r="FW39" i="8"/>
  <c r="FV39" i="8"/>
  <c r="FU39" i="8"/>
  <c r="T39" i="7" s="1"/>
  <c r="FT39" i="8"/>
  <c r="FP39" i="8"/>
  <c r="FO39" i="8"/>
  <c r="FM39" i="8"/>
  <c r="FJ39" i="8"/>
  <c r="FI39" i="8"/>
  <c r="FH39" i="8"/>
  <c r="FE39" i="8"/>
  <c r="FB39" i="8"/>
  <c r="FA39" i="8"/>
  <c r="EZ39" i="8"/>
  <c r="EV39" i="8"/>
  <c r="EU39" i="8"/>
  <c r="ES39" i="8"/>
  <c r="ER39" i="8"/>
  <c r="EQ39" i="8"/>
  <c r="EP39" i="8"/>
  <c r="EO39" i="8"/>
  <c r="EN39" i="8"/>
  <c r="EM39" i="8"/>
  <c r="EL39" i="8"/>
  <c r="EK39" i="8"/>
  <c r="EJ39" i="8"/>
  <c r="EG39" i="8"/>
  <c r="EF39" i="8"/>
  <c r="EB39" i="8"/>
  <c r="EA39" i="8"/>
  <c r="DZ39" i="8"/>
  <c r="DW39" i="8"/>
  <c r="DU39" i="8"/>
  <c r="DT39" i="8"/>
  <c r="DS39" i="8"/>
  <c r="DR39" i="8"/>
  <c r="DQ39" i="8"/>
  <c r="DP39" i="8"/>
  <c r="DM39" i="8"/>
  <c r="DL39" i="8"/>
  <c r="DH39" i="8"/>
  <c r="DG39" i="8"/>
  <c r="DF39" i="8"/>
  <c r="DE39" i="8"/>
  <c r="DD39" i="8"/>
  <c r="DC39" i="8"/>
  <c r="DB39" i="8"/>
  <c r="DA39" i="8"/>
  <c r="CY39" i="8"/>
  <c r="CX39" i="8"/>
  <c r="CW39" i="8"/>
  <c r="CV39" i="8"/>
  <c r="CU39" i="8"/>
  <c r="CT39" i="8"/>
  <c r="CS39" i="8"/>
  <c r="CR39" i="8"/>
  <c r="CQ39" i="8"/>
  <c r="CN39" i="8"/>
  <c r="CM39" i="8"/>
  <c r="CL39" i="8"/>
  <c r="CI39" i="8"/>
  <c r="CG39" i="8"/>
  <c r="CF39" i="8"/>
  <c r="CE39" i="8"/>
  <c r="CD39" i="8"/>
  <c r="CB39" i="8"/>
  <c r="CA39" i="8"/>
  <c r="BZ39" i="8"/>
  <c r="BY39" i="8"/>
  <c r="BX39" i="8"/>
  <c r="BW39" i="8"/>
  <c r="BV39" i="8"/>
  <c r="BU39" i="8"/>
  <c r="BT39" i="8"/>
  <c r="BS39" i="8"/>
  <c r="BR39" i="8"/>
  <c r="BQ39" i="8"/>
  <c r="BO39" i="8"/>
  <c r="BN39" i="8"/>
  <c r="BK39" i="8"/>
  <c r="BH39" i="8"/>
  <c r="BG39" i="8"/>
  <c r="BE39" i="8"/>
  <c r="BD39" i="8"/>
  <c r="BC39" i="8"/>
  <c r="BB39" i="8"/>
  <c r="BA39" i="8"/>
  <c r="AZ39" i="8"/>
  <c r="AY39" i="8"/>
  <c r="AU39" i="8"/>
  <c r="AT39" i="8"/>
  <c r="AS39" i="8"/>
  <c r="AR39" i="8"/>
  <c r="AQ39" i="8"/>
  <c r="AP39" i="8"/>
  <c r="AO39" i="8"/>
  <c r="AN39" i="8"/>
  <c r="AM39" i="8"/>
  <c r="AL39" i="8"/>
  <c r="AK39" i="8"/>
  <c r="AJ39" i="8"/>
  <c r="AI39" i="8"/>
  <c r="AH39" i="8"/>
  <c r="AC39" i="8"/>
  <c r="AB39" i="8"/>
  <c r="W39" i="8"/>
  <c r="V39" i="8"/>
  <c r="U39" i="8"/>
  <c r="T39" i="8"/>
  <c r="S39" i="8"/>
  <c r="R39" i="8"/>
  <c r="M39" i="8"/>
  <c r="L39" i="8"/>
  <c r="K39" i="8"/>
  <c r="I39" i="8"/>
  <c r="H39" i="8"/>
  <c r="G39" i="8"/>
  <c r="F39" i="8"/>
  <c r="E39" i="8"/>
  <c r="D39" i="8"/>
  <c r="C39" i="8"/>
  <c r="HS7" i="8"/>
  <c r="HN7" i="8"/>
  <c r="X6" i="7" s="1"/>
  <c r="HF7" i="8"/>
  <c r="W6" i="7" s="1"/>
  <c r="GY7" i="8"/>
  <c r="GS7" i="8"/>
  <c r="GO7" i="8"/>
  <c r="GK7" i="8"/>
  <c r="Y6" i="7" s="1"/>
  <c r="GG7" i="8"/>
  <c r="L6" i="7" s="1"/>
  <c r="P6" i="7"/>
  <c r="FF7" i="8"/>
  <c r="N6" i="7" s="1"/>
  <c r="EH7" i="8"/>
  <c r="K6" i="7" s="1"/>
  <c r="DN7" i="8"/>
  <c r="J6" i="7" s="1"/>
  <c r="BL7" i="8"/>
  <c r="G6" i="7" s="1"/>
  <c r="HS36" i="8"/>
  <c r="HN36" i="8"/>
  <c r="X35" i="7" s="1"/>
  <c r="HF36" i="8"/>
  <c r="W35" i="7" s="1"/>
  <c r="GY36" i="8"/>
  <c r="T35" i="7" s="1"/>
  <c r="GS36" i="8"/>
  <c r="GO36" i="8"/>
  <c r="GK36" i="8"/>
  <c r="Y35" i="7" s="1"/>
  <c r="GG36" i="8"/>
  <c r="P35" i="7"/>
  <c r="FF36" i="8"/>
  <c r="N35" i="7" s="1"/>
  <c r="EH36" i="8"/>
  <c r="K35" i="7" s="1"/>
  <c r="DN36" i="8"/>
  <c r="J35" i="7" s="1"/>
  <c r="I35" i="7"/>
  <c r="BL36" i="8"/>
  <c r="G35" i="7" s="1"/>
  <c r="E35" i="7"/>
  <c r="HS35" i="8"/>
  <c r="HN35" i="8"/>
  <c r="X34" i="7" s="1"/>
  <c r="HF35" i="8"/>
  <c r="W34" i="7" s="1"/>
  <c r="GY35" i="8"/>
  <c r="T34" i="7" s="1"/>
  <c r="GS35" i="8"/>
  <c r="GO35" i="8"/>
  <c r="GK35" i="8"/>
  <c r="Y34" i="7" s="1"/>
  <c r="GG35" i="8"/>
  <c r="P34" i="7"/>
  <c r="FF35" i="8"/>
  <c r="N34" i="7" s="1"/>
  <c r="EH35" i="8"/>
  <c r="K34" i="7" s="1"/>
  <c r="DN35" i="8"/>
  <c r="BL35" i="8"/>
  <c r="G34" i="7" s="1"/>
  <c r="HS34" i="8"/>
  <c r="HN34" i="8"/>
  <c r="X33" i="7" s="1"/>
  <c r="HF34" i="8"/>
  <c r="W33" i="7" s="1"/>
  <c r="GY34" i="8"/>
  <c r="T33" i="7" s="1"/>
  <c r="GS34" i="8"/>
  <c r="GO34" i="8"/>
  <c r="GK34" i="8"/>
  <c r="Y33" i="7" s="1"/>
  <c r="GG34" i="8"/>
  <c r="L33" i="7" s="1"/>
  <c r="P33" i="7"/>
  <c r="FF34" i="8"/>
  <c r="N33" i="7" s="1"/>
  <c r="EH34" i="8"/>
  <c r="K33" i="7" s="1"/>
  <c r="DN34" i="8"/>
  <c r="BL34" i="8"/>
  <c r="G33" i="7" s="1"/>
  <c r="E33" i="7"/>
  <c r="E37" i="7"/>
  <c r="E36" i="7"/>
  <c r="E31" i="7"/>
  <c r="E29" i="7"/>
  <c r="E28" i="7"/>
  <c r="E25" i="7"/>
  <c r="E21" i="7"/>
  <c r="E20" i="7"/>
  <c r="E17" i="7"/>
  <c r="E13" i="7"/>
  <c r="E12" i="7"/>
  <c r="E9" i="7"/>
  <c r="E5" i="7"/>
  <c r="C36" i="7"/>
  <c r="C32" i="7"/>
  <c r="C28" i="7"/>
  <c r="C27" i="7"/>
  <c r="C24" i="7"/>
  <c r="C20" i="7"/>
  <c r="C16" i="7"/>
  <c r="C12" i="7"/>
  <c r="C8" i="7"/>
  <c r="R39" i="7"/>
  <c r="HN38" i="8"/>
  <c r="X37" i="7" s="1"/>
  <c r="HN37" i="8"/>
  <c r="X36" i="7" s="1"/>
  <c r="HN33" i="8"/>
  <c r="X32" i="7" s="1"/>
  <c r="HN32" i="8"/>
  <c r="X31" i="7" s="1"/>
  <c r="HN31" i="8"/>
  <c r="X30" i="7" s="1"/>
  <c r="HN30" i="8"/>
  <c r="X29" i="7" s="1"/>
  <c r="HN29" i="8"/>
  <c r="X28" i="7" s="1"/>
  <c r="HN28" i="8"/>
  <c r="X27" i="7" s="1"/>
  <c r="HN27" i="8"/>
  <c r="X26" i="7" s="1"/>
  <c r="HN26" i="8"/>
  <c r="X25" i="7" s="1"/>
  <c r="HN25" i="8"/>
  <c r="X24" i="7" s="1"/>
  <c r="HN24" i="8"/>
  <c r="X23" i="7" s="1"/>
  <c r="HN23" i="8"/>
  <c r="X22" i="7" s="1"/>
  <c r="HN22" i="8"/>
  <c r="X21" i="7" s="1"/>
  <c r="HN21" i="8"/>
  <c r="X20" i="7" s="1"/>
  <c r="HN20" i="8"/>
  <c r="X19" i="7" s="1"/>
  <c r="HN19" i="8"/>
  <c r="X18" i="7" s="1"/>
  <c r="HN18" i="8"/>
  <c r="X17" i="7" s="1"/>
  <c r="HN17" i="8"/>
  <c r="X16" i="7" s="1"/>
  <c r="HN16" i="8"/>
  <c r="X15" i="7" s="1"/>
  <c r="HN15" i="8"/>
  <c r="X14" i="7" s="1"/>
  <c r="HN14" i="8"/>
  <c r="X13" i="7" s="1"/>
  <c r="HN13" i="8"/>
  <c r="X12" i="7" s="1"/>
  <c r="HN12" i="8"/>
  <c r="X11" i="7" s="1"/>
  <c r="HN11" i="8"/>
  <c r="X10" i="7" s="1"/>
  <c r="HN10" i="8"/>
  <c r="X9" i="7" s="1"/>
  <c r="HN9" i="8"/>
  <c r="HN8" i="8"/>
  <c r="X7" i="7" s="1"/>
  <c r="HN6" i="8"/>
  <c r="X5" i="7" s="1"/>
  <c r="GG38" i="8"/>
  <c r="L37" i="7" s="1"/>
  <c r="GG37" i="8"/>
  <c r="GG33" i="8"/>
  <c r="L32" i="7" s="1"/>
  <c r="GG32" i="8"/>
  <c r="L31" i="7" s="1"/>
  <c r="GG31" i="8"/>
  <c r="L30" i="7" s="1"/>
  <c r="GG30" i="8"/>
  <c r="GG29" i="8"/>
  <c r="L28" i="7" s="1"/>
  <c r="GG28" i="8"/>
  <c r="L27" i="7" s="1"/>
  <c r="GG27" i="8"/>
  <c r="L26" i="7" s="1"/>
  <c r="GG26" i="8"/>
  <c r="L25" i="7" s="1"/>
  <c r="GG25" i="8"/>
  <c r="L24" i="7" s="1"/>
  <c r="GG24" i="8"/>
  <c r="L23" i="7" s="1"/>
  <c r="GG23" i="8"/>
  <c r="L22" i="7" s="1"/>
  <c r="GG22" i="8"/>
  <c r="L21" i="7" s="1"/>
  <c r="GG21" i="8"/>
  <c r="L20" i="7" s="1"/>
  <c r="GG20" i="8"/>
  <c r="L19" i="7" s="1"/>
  <c r="GG19" i="8"/>
  <c r="L18" i="7" s="1"/>
  <c r="GG18" i="8"/>
  <c r="L17" i="7" s="1"/>
  <c r="GG17" i="8"/>
  <c r="GG16" i="8"/>
  <c r="GG15" i="8"/>
  <c r="L14" i="7" s="1"/>
  <c r="GG14" i="8"/>
  <c r="L13" i="7"/>
  <c r="GG13" i="8"/>
  <c r="L12" i="7" s="1"/>
  <c r="GG12" i="8"/>
  <c r="L11" i="7" s="1"/>
  <c r="GG11" i="8"/>
  <c r="L10" i="7" s="1"/>
  <c r="GG10" i="8"/>
  <c r="L9" i="7" s="1"/>
  <c r="GG9" i="8"/>
  <c r="L8" i="7" s="1"/>
  <c r="GG8" i="8"/>
  <c r="L7" i="7" s="1"/>
  <c r="GG6" i="8"/>
  <c r="L5" i="7" s="1"/>
  <c r="EH38" i="8"/>
  <c r="K37" i="7" s="1"/>
  <c r="EH37" i="8"/>
  <c r="K36" i="7" s="1"/>
  <c r="EH33" i="8"/>
  <c r="K32" i="7" s="1"/>
  <c r="EH32" i="8"/>
  <c r="K31" i="7" s="1"/>
  <c r="EH31" i="8"/>
  <c r="K30" i="7" s="1"/>
  <c r="EH30" i="8"/>
  <c r="K29" i="7" s="1"/>
  <c r="EH29" i="8"/>
  <c r="K28" i="7" s="1"/>
  <c r="EH28" i="8"/>
  <c r="K27" i="7" s="1"/>
  <c r="EH27" i="8"/>
  <c r="K26" i="7" s="1"/>
  <c r="EH26" i="8"/>
  <c r="K25" i="7" s="1"/>
  <c r="EH25" i="8"/>
  <c r="K24" i="7" s="1"/>
  <c r="EH24" i="8"/>
  <c r="K23" i="7" s="1"/>
  <c r="EH23" i="8"/>
  <c r="K22" i="7" s="1"/>
  <c r="EH22" i="8"/>
  <c r="K21" i="7" s="1"/>
  <c r="EH21" i="8"/>
  <c r="K20" i="7" s="1"/>
  <c r="EH20" i="8"/>
  <c r="K19" i="7" s="1"/>
  <c r="EH19" i="8"/>
  <c r="K18" i="7" s="1"/>
  <c r="EH18" i="8"/>
  <c r="K17" i="7" s="1"/>
  <c r="EH17" i="8"/>
  <c r="K16" i="7" s="1"/>
  <c r="EH16" i="8"/>
  <c r="K15" i="7" s="1"/>
  <c r="EH15" i="8"/>
  <c r="K14" i="7" s="1"/>
  <c r="EH14" i="8"/>
  <c r="K13" i="7" s="1"/>
  <c r="EH13" i="8"/>
  <c r="K12" i="7" s="1"/>
  <c r="EH12" i="8"/>
  <c r="K11" i="7" s="1"/>
  <c r="EH11" i="8"/>
  <c r="K10" i="7" s="1"/>
  <c r="EH10" i="8"/>
  <c r="K9" i="7" s="1"/>
  <c r="EH9" i="8"/>
  <c r="K8" i="7" s="1"/>
  <c r="EH8" i="8"/>
  <c r="K7" i="7" s="1"/>
  <c r="EH6" i="8"/>
  <c r="K5" i="7" s="1"/>
  <c r="HS38" i="8"/>
  <c r="HF38" i="8"/>
  <c r="W37" i="7" s="1"/>
  <c r="GY38" i="8"/>
  <c r="T37" i="7" s="1"/>
  <c r="GS38" i="8"/>
  <c r="GO38" i="8"/>
  <c r="GK38" i="8"/>
  <c r="Y37" i="7" s="1"/>
  <c r="P37" i="7"/>
  <c r="FF38" i="8"/>
  <c r="N37" i="7" s="1"/>
  <c r="DN38" i="8"/>
  <c r="J37" i="7" s="1"/>
  <c r="BL38" i="8"/>
  <c r="G37" i="7" s="1"/>
  <c r="HS37" i="8"/>
  <c r="HF37" i="8"/>
  <c r="W36" i="7" s="1"/>
  <c r="GY37" i="8"/>
  <c r="T36" i="7" s="1"/>
  <c r="GS37" i="8"/>
  <c r="GO37" i="8"/>
  <c r="GK37" i="8"/>
  <c r="Y36" i="7" s="1"/>
  <c r="P36" i="7"/>
  <c r="FF37" i="8"/>
  <c r="N36" i="7" s="1"/>
  <c r="DN37" i="8"/>
  <c r="J36" i="7" s="1"/>
  <c r="BL37" i="8"/>
  <c r="G36" i="7" s="1"/>
  <c r="HS33" i="8"/>
  <c r="HF33" i="8"/>
  <c r="W32" i="7" s="1"/>
  <c r="GY33" i="8"/>
  <c r="T32" i="7" s="1"/>
  <c r="GS33" i="8"/>
  <c r="GO33" i="8"/>
  <c r="GK33" i="8"/>
  <c r="Y32" i="7" s="1"/>
  <c r="P32" i="7"/>
  <c r="FF33" i="8"/>
  <c r="N32" i="7" s="1"/>
  <c r="DN33" i="8"/>
  <c r="J32" i="7" s="1"/>
  <c r="I32" i="7"/>
  <c r="BL33" i="8"/>
  <c r="G32" i="7" s="1"/>
  <c r="HS32" i="8"/>
  <c r="HF32" i="8"/>
  <c r="W31" i="7" s="1"/>
  <c r="GY32" i="8"/>
  <c r="T31" i="7" s="1"/>
  <c r="GS32" i="8"/>
  <c r="GO32" i="8"/>
  <c r="GK32" i="8"/>
  <c r="Y31" i="7" s="1"/>
  <c r="P31" i="7"/>
  <c r="FF32" i="8"/>
  <c r="N31" i="7" s="1"/>
  <c r="DN32" i="8"/>
  <c r="J31" i="7" s="1"/>
  <c r="BL32" i="8"/>
  <c r="G31" i="7" s="1"/>
  <c r="HS31" i="8"/>
  <c r="HF31" i="8"/>
  <c r="W30" i="7" s="1"/>
  <c r="GY31" i="8"/>
  <c r="T30" i="7" s="1"/>
  <c r="GS31" i="8"/>
  <c r="GO31" i="8"/>
  <c r="GK31" i="8"/>
  <c r="Y30" i="7" s="1"/>
  <c r="P30" i="7"/>
  <c r="FF31" i="8"/>
  <c r="N30" i="7" s="1"/>
  <c r="DN31" i="8"/>
  <c r="J30" i="7" s="1"/>
  <c r="BL31" i="8"/>
  <c r="G30" i="7" s="1"/>
  <c r="HS30" i="8"/>
  <c r="HF30" i="8"/>
  <c r="W29" i="7" s="1"/>
  <c r="GY30" i="8"/>
  <c r="T29" i="7" s="1"/>
  <c r="GS30" i="8"/>
  <c r="GO30" i="8"/>
  <c r="GK30" i="8"/>
  <c r="Y29" i="7" s="1"/>
  <c r="FF30" i="8"/>
  <c r="N29" i="7" s="1"/>
  <c r="DN30" i="8"/>
  <c r="J29" i="7" s="1"/>
  <c r="BL30" i="8"/>
  <c r="G29" i="7" s="1"/>
  <c r="HS29" i="8"/>
  <c r="HF29" i="8"/>
  <c r="W28" i="7" s="1"/>
  <c r="GY29" i="8"/>
  <c r="T28" i="7" s="1"/>
  <c r="GS29" i="8"/>
  <c r="GO29" i="8"/>
  <c r="GK29" i="8"/>
  <c r="Y28" i="7" s="1"/>
  <c r="P28" i="7"/>
  <c r="FF29" i="8"/>
  <c r="DN29" i="8"/>
  <c r="J28" i="7" s="1"/>
  <c r="BL29" i="8"/>
  <c r="G28" i="7" s="1"/>
  <c r="HS28" i="8"/>
  <c r="HF28" i="8"/>
  <c r="W27" i="7" s="1"/>
  <c r="GY28" i="8"/>
  <c r="T27" i="7" s="1"/>
  <c r="GS28" i="8"/>
  <c r="GO28" i="8"/>
  <c r="GK28" i="8"/>
  <c r="Y27" i="7" s="1"/>
  <c r="P27" i="7"/>
  <c r="FF28" i="8"/>
  <c r="N27" i="7" s="1"/>
  <c r="DN28" i="8"/>
  <c r="J27" i="7" s="1"/>
  <c r="BL28" i="8"/>
  <c r="G27" i="7" s="1"/>
  <c r="HS27" i="8"/>
  <c r="HF27" i="8"/>
  <c r="W26" i="7" s="1"/>
  <c r="GY27" i="8"/>
  <c r="T26" i="7" s="1"/>
  <c r="GS27" i="8"/>
  <c r="GO27" i="8"/>
  <c r="GK27" i="8"/>
  <c r="Y26" i="7" s="1"/>
  <c r="P26" i="7"/>
  <c r="FF27" i="8"/>
  <c r="N26" i="7" s="1"/>
  <c r="DN27" i="8"/>
  <c r="J26" i="7" s="1"/>
  <c r="BL27" i="8"/>
  <c r="G26" i="7" s="1"/>
  <c r="HS26" i="8"/>
  <c r="HF26" i="8"/>
  <c r="W25" i="7" s="1"/>
  <c r="GY26" i="8"/>
  <c r="T25" i="7" s="1"/>
  <c r="GS26" i="8"/>
  <c r="GO26" i="8"/>
  <c r="GK26" i="8"/>
  <c r="Y25" i="7" s="1"/>
  <c r="P25" i="7"/>
  <c r="FF26" i="8"/>
  <c r="N25" i="7" s="1"/>
  <c r="DN26" i="8"/>
  <c r="J25" i="7" s="1"/>
  <c r="BL26" i="8"/>
  <c r="G25" i="7" s="1"/>
  <c r="HS25" i="8"/>
  <c r="HF25" i="8"/>
  <c r="W24" i="7" s="1"/>
  <c r="GY25" i="8"/>
  <c r="T24" i="7" s="1"/>
  <c r="GS25" i="8"/>
  <c r="GO25" i="8"/>
  <c r="GK25" i="8"/>
  <c r="Y24" i="7" s="1"/>
  <c r="P24" i="7"/>
  <c r="FF25" i="8"/>
  <c r="N24" i="7" s="1"/>
  <c r="DN25" i="8"/>
  <c r="J24" i="7" s="1"/>
  <c r="I24" i="7"/>
  <c r="BL25" i="8"/>
  <c r="G24" i="7" s="1"/>
  <c r="HS24" i="8"/>
  <c r="HF24" i="8"/>
  <c r="W23" i="7" s="1"/>
  <c r="GY24" i="8"/>
  <c r="T23" i="7" s="1"/>
  <c r="GS24" i="8"/>
  <c r="GO24" i="8"/>
  <c r="GK24" i="8"/>
  <c r="Y23" i="7" s="1"/>
  <c r="P23" i="7"/>
  <c r="FF24" i="8"/>
  <c r="N23" i="7" s="1"/>
  <c r="DN24" i="8"/>
  <c r="J23" i="7" s="1"/>
  <c r="I23" i="7"/>
  <c r="BL24" i="8"/>
  <c r="G23" i="7" s="1"/>
  <c r="HS23" i="8"/>
  <c r="HF23" i="8"/>
  <c r="W22" i="7" s="1"/>
  <c r="GY23" i="8"/>
  <c r="T22" i="7" s="1"/>
  <c r="GS23" i="8"/>
  <c r="GO23" i="8"/>
  <c r="GK23" i="8"/>
  <c r="Y22" i="7" s="1"/>
  <c r="P22" i="7"/>
  <c r="FF23" i="8"/>
  <c r="DN23" i="8"/>
  <c r="J22" i="7" s="1"/>
  <c r="BL23" i="8"/>
  <c r="G22" i="7" s="1"/>
  <c r="HS22" i="8"/>
  <c r="HF22" i="8"/>
  <c r="W21" i="7" s="1"/>
  <c r="GY22" i="8"/>
  <c r="T21" i="7" s="1"/>
  <c r="GS22" i="8"/>
  <c r="GO22" i="8"/>
  <c r="GK22" i="8"/>
  <c r="Y21" i="7" s="1"/>
  <c r="P21" i="7"/>
  <c r="FF22" i="8"/>
  <c r="N21" i="7" s="1"/>
  <c r="DN22" i="8"/>
  <c r="J21" i="7" s="1"/>
  <c r="BL22" i="8"/>
  <c r="G21" i="7" s="1"/>
  <c r="HS21" i="8"/>
  <c r="HF21" i="8"/>
  <c r="W20" i="7" s="1"/>
  <c r="GY21" i="8"/>
  <c r="T20" i="7" s="1"/>
  <c r="GS21" i="8"/>
  <c r="GO21" i="8"/>
  <c r="GK21" i="8"/>
  <c r="Y20" i="7" s="1"/>
  <c r="P20" i="7"/>
  <c r="FF21" i="8"/>
  <c r="N20" i="7" s="1"/>
  <c r="DN21" i="8"/>
  <c r="J20" i="7" s="1"/>
  <c r="I20" i="7"/>
  <c r="BL21" i="8"/>
  <c r="HS20" i="8"/>
  <c r="HF20" i="8"/>
  <c r="W19" i="7" s="1"/>
  <c r="GY20" i="8"/>
  <c r="T19" i="7" s="1"/>
  <c r="GS20" i="8"/>
  <c r="GO20" i="8"/>
  <c r="GK20" i="8"/>
  <c r="Y19" i="7" s="1"/>
  <c r="P19" i="7"/>
  <c r="FF20" i="8"/>
  <c r="DN20" i="8"/>
  <c r="J19" i="7" s="1"/>
  <c r="I19" i="7"/>
  <c r="BL20" i="8"/>
  <c r="G19" i="7" s="1"/>
  <c r="HS19" i="8"/>
  <c r="HF19" i="8"/>
  <c r="W18" i="7" s="1"/>
  <c r="GY19" i="8"/>
  <c r="T18" i="7" s="1"/>
  <c r="GS19" i="8"/>
  <c r="GO19" i="8"/>
  <c r="GK19" i="8"/>
  <c r="Y18" i="7" s="1"/>
  <c r="P18" i="7"/>
  <c r="FF19" i="8"/>
  <c r="N18" i="7" s="1"/>
  <c r="DN19" i="8"/>
  <c r="J18" i="7" s="1"/>
  <c r="BL19" i="8"/>
  <c r="G18" i="7" s="1"/>
  <c r="HS18" i="8"/>
  <c r="HF18" i="8"/>
  <c r="W17" i="7" s="1"/>
  <c r="GY18" i="8"/>
  <c r="T17" i="7" s="1"/>
  <c r="GS18" i="8"/>
  <c r="GO18" i="8"/>
  <c r="GK18" i="8"/>
  <c r="Y17" i="7" s="1"/>
  <c r="P17" i="7"/>
  <c r="FF18" i="8"/>
  <c r="N17" i="7" s="1"/>
  <c r="DN18" i="8"/>
  <c r="J17" i="7" s="1"/>
  <c r="BL18" i="8"/>
  <c r="G17" i="7" s="1"/>
  <c r="HS17" i="8"/>
  <c r="HF17" i="8"/>
  <c r="W16" i="7" s="1"/>
  <c r="GY17" i="8"/>
  <c r="T16" i="7" s="1"/>
  <c r="GS17" i="8"/>
  <c r="GO17" i="8"/>
  <c r="GK17" i="8"/>
  <c r="Y16" i="7" s="1"/>
  <c r="P16" i="7"/>
  <c r="FF17" i="8"/>
  <c r="N16" i="7" s="1"/>
  <c r="DN17" i="8"/>
  <c r="BL17" i="8"/>
  <c r="G16" i="7" s="1"/>
  <c r="HS16" i="8"/>
  <c r="HF16" i="8"/>
  <c r="W15" i="7" s="1"/>
  <c r="GY16" i="8"/>
  <c r="T15" i="7" s="1"/>
  <c r="GS16" i="8"/>
  <c r="GO16" i="8"/>
  <c r="GK16" i="8"/>
  <c r="Y15" i="7" s="1"/>
  <c r="FF16" i="8"/>
  <c r="N15" i="7" s="1"/>
  <c r="DN16" i="8"/>
  <c r="J15" i="7" s="1"/>
  <c r="BL16" i="8"/>
  <c r="G15" i="7" s="1"/>
  <c r="HS15" i="8"/>
  <c r="HF15" i="8"/>
  <c r="W14" i="7" s="1"/>
  <c r="GY15" i="8"/>
  <c r="T14" i="7" s="1"/>
  <c r="GS15" i="8"/>
  <c r="GO15" i="8"/>
  <c r="GK15" i="8"/>
  <c r="Y14" i="7" s="1"/>
  <c r="P14" i="7"/>
  <c r="FF15" i="8"/>
  <c r="N14" i="7" s="1"/>
  <c r="DN15" i="8"/>
  <c r="J14" i="7" s="1"/>
  <c r="BL15" i="8"/>
  <c r="G14" i="7" s="1"/>
  <c r="HS14" i="8"/>
  <c r="HF14" i="8"/>
  <c r="W13" i="7" s="1"/>
  <c r="GY14" i="8"/>
  <c r="T13" i="7" s="1"/>
  <c r="GS14" i="8"/>
  <c r="GO14" i="8"/>
  <c r="GK14" i="8"/>
  <c r="Y13" i="7" s="1"/>
  <c r="P13" i="7"/>
  <c r="FF14" i="8"/>
  <c r="N13" i="7" s="1"/>
  <c r="DN14" i="8"/>
  <c r="J13" i="7" s="1"/>
  <c r="BL14" i="8"/>
  <c r="G13" i="7" s="1"/>
  <c r="HS13" i="8"/>
  <c r="HF13" i="8"/>
  <c r="W12" i="7" s="1"/>
  <c r="GY13" i="8"/>
  <c r="T12" i="7" s="1"/>
  <c r="GS13" i="8"/>
  <c r="GO13" i="8"/>
  <c r="GK13" i="8"/>
  <c r="Y12" i="7" s="1"/>
  <c r="P12" i="7"/>
  <c r="FF13" i="8"/>
  <c r="DN13" i="8"/>
  <c r="J12" i="7" s="1"/>
  <c r="I12" i="7"/>
  <c r="BL13" i="8"/>
  <c r="G12" i="7" s="1"/>
  <c r="HS12" i="8"/>
  <c r="HF12" i="8"/>
  <c r="W11" i="7" s="1"/>
  <c r="GY12" i="8"/>
  <c r="T11" i="7" s="1"/>
  <c r="GS12" i="8"/>
  <c r="GO12" i="8"/>
  <c r="GK12" i="8"/>
  <c r="Y11" i="7" s="1"/>
  <c r="P11" i="7"/>
  <c r="FF12" i="8"/>
  <c r="N11" i="7" s="1"/>
  <c r="DN12" i="8"/>
  <c r="J11" i="7" s="1"/>
  <c r="BL12" i="8"/>
  <c r="G11" i="7" s="1"/>
  <c r="HS11" i="8"/>
  <c r="HF11" i="8"/>
  <c r="W10" i="7" s="1"/>
  <c r="GY11" i="8"/>
  <c r="T10" i="7" s="1"/>
  <c r="GS11" i="8"/>
  <c r="GO11" i="8"/>
  <c r="GK11" i="8"/>
  <c r="Y10" i="7" s="1"/>
  <c r="FF11" i="8"/>
  <c r="N10" i="7" s="1"/>
  <c r="DN11" i="8"/>
  <c r="BL11" i="8"/>
  <c r="G10" i="7" s="1"/>
  <c r="HS10" i="8"/>
  <c r="HF10" i="8"/>
  <c r="W9" i="7" s="1"/>
  <c r="GY10" i="8"/>
  <c r="T9" i="7" s="1"/>
  <c r="GS10" i="8"/>
  <c r="GO10" i="8"/>
  <c r="GK10" i="8"/>
  <c r="Y9" i="7" s="1"/>
  <c r="P9" i="7"/>
  <c r="FF10" i="8"/>
  <c r="N9" i="7" s="1"/>
  <c r="DN10" i="8"/>
  <c r="J9" i="7" s="1"/>
  <c r="BL10" i="8"/>
  <c r="G9" i="7" s="1"/>
  <c r="HS9" i="8"/>
  <c r="HF9" i="8"/>
  <c r="W8" i="7" s="1"/>
  <c r="GY9" i="8"/>
  <c r="T8" i="7" s="1"/>
  <c r="GS9" i="8"/>
  <c r="GO9" i="8"/>
  <c r="GK9" i="8"/>
  <c r="Y8" i="7" s="1"/>
  <c r="P8" i="7"/>
  <c r="FF9" i="8"/>
  <c r="N8" i="7" s="1"/>
  <c r="DN9" i="8"/>
  <c r="J8" i="7" s="1"/>
  <c r="I8" i="7"/>
  <c r="BL9" i="8"/>
  <c r="G8" i="7" s="1"/>
  <c r="HS8" i="8"/>
  <c r="HF8" i="8"/>
  <c r="W7" i="7" s="1"/>
  <c r="GY8" i="8"/>
  <c r="T7" i="7" s="1"/>
  <c r="GS8" i="8"/>
  <c r="GO8" i="8"/>
  <c r="GK8" i="8"/>
  <c r="Y7" i="7" s="1"/>
  <c r="P7" i="7"/>
  <c r="FF8" i="8"/>
  <c r="DN8" i="8"/>
  <c r="J7" i="7" s="1"/>
  <c r="I7" i="7"/>
  <c r="BL8" i="8"/>
  <c r="G7" i="7" s="1"/>
  <c r="HS6" i="8"/>
  <c r="HS39" i="8" s="1"/>
  <c r="HF6" i="8"/>
  <c r="GY6" i="8"/>
  <c r="T5" i="7" s="1"/>
  <c r="GS6" i="8"/>
  <c r="GS39" i="8" s="1"/>
  <c r="GO6" i="8"/>
  <c r="GO39" i="8" s="1"/>
  <c r="GK6" i="8"/>
  <c r="Y5" i="7" s="1"/>
  <c r="FF6" i="8"/>
  <c r="DN6" i="8"/>
  <c r="J5" i="7" s="1"/>
  <c r="BL6" i="8"/>
  <c r="B2" i="7"/>
  <c r="FS6" i="8"/>
  <c r="FS10" i="8"/>
  <c r="FS20" i="8"/>
  <c r="FG31" i="8" l="1"/>
  <c r="AG16" i="8"/>
  <c r="E15" i="7"/>
  <c r="EI29" i="8"/>
  <c r="GH19" i="8"/>
  <c r="GH13" i="8"/>
  <c r="FG33" i="8"/>
  <c r="EI12" i="8"/>
  <c r="FG30" i="8"/>
  <c r="EI30" i="8"/>
  <c r="EI36" i="8"/>
  <c r="EI26" i="8"/>
  <c r="EI19" i="8"/>
  <c r="BM19" i="8"/>
  <c r="FS27" i="8"/>
  <c r="DO11" i="8"/>
  <c r="EI23" i="8"/>
  <c r="EI37" i="8"/>
  <c r="FG14" i="8"/>
  <c r="EI9" i="8"/>
  <c r="EI11" i="8"/>
  <c r="EI10" i="8"/>
  <c r="EI32" i="8"/>
  <c r="FG32" i="8"/>
  <c r="EH39" i="8"/>
  <c r="K39" i="7" s="1"/>
  <c r="EI35" i="8"/>
  <c r="EI28" i="8"/>
  <c r="L15" i="7"/>
  <c r="FS33" i="8"/>
  <c r="EI25" i="8"/>
  <c r="EI31" i="8"/>
  <c r="EI18" i="8"/>
  <c r="EI24" i="8"/>
  <c r="EI20" i="8"/>
  <c r="FS14" i="8"/>
  <c r="GH34" i="8"/>
  <c r="FS12" i="8"/>
  <c r="EI14" i="8"/>
  <c r="EI17" i="8"/>
  <c r="EI13" i="8"/>
  <c r="EI7" i="8"/>
  <c r="AG11" i="8"/>
  <c r="EI6" i="8"/>
  <c r="EI22" i="8"/>
  <c r="EI8" i="8"/>
  <c r="EI38" i="8"/>
  <c r="EI16" i="8"/>
  <c r="EI27" i="8"/>
  <c r="EI33" i="8"/>
  <c r="EI15" i="8"/>
  <c r="EI34" i="8"/>
  <c r="EI21" i="8"/>
  <c r="CP7" i="8"/>
  <c r="DO38" i="8"/>
  <c r="DO12" i="8"/>
  <c r="DO21" i="8"/>
  <c r="J10" i="7"/>
  <c r="DO24" i="8"/>
  <c r="DO19" i="8"/>
  <c r="DO37" i="8"/>
  <c r="DO31" i="8"/>
  <c r="DO26" i="8"/>
  <c r="DO8" i="8"/>
  <c r="DO10" i="8"/>
  <c r="DO25" i="8"/>
  <c r="DO20" i="8"/>
  <c r="J34" i="7"/>
  <c r="DO35" i="8"/>
  <c r="L35" i="7"/>
  <c r="GH36" i="8"/>
  <c r="AE14" i="8"/>
  <c r="AE30" i="8"/>
  <c r="AF39" i="8"/>
  <c r="E39" i="7" s="1"/>
  <c r="AG36" i="8"/>
  <c r="AG6" i="8"/>
  <c r="AG7" i="8"/>
  <c r="E6" i="7"/>
  <c r="AG33" i="8"/>
  <c r="AG14" i="8"/>
  <c r="AG24" i="8"/>
  <c r="AG12" i="8"/>
  <c r="AG32" i="8"/>
  <c r="AG25" i="8"/>
  <c r="AG13" i="8"/>
  <c r="AG18" i="8"/>
  <c r="AG37" i="8"/>
  <c r="AG22" i="8"/>
  <c r="AG20" i="8"/>
  <c r="AG9" i="8"/>
  <c r="AG29" i="8"/>
  <c r="E26" i="7"/>
  <c r="AG27" i="8"/>
  <c r="CP36" i="8"/>
  <c r="CP29" i="8"/>
  <c r="CP37" i="8"/>
  <c r="CP13" i="8"/>
  <c r="CP38" i="8"/>
  <c r="CP16" i="8"/>
  <c r="CP20" i="8"/>
  <c r="CP33" i="8"/>
  <c r="I9" i="7"/>
  <c r="CP10" i="8"/>
  <c r="FS23" i="8"/>
  <c r="AG8" i="8"/>
  <c r="DO18" i="8"/>
  <c r="DO27" i="8"/>
  <c r="CP32" i="8"/>
  <c r="GH25" i="8"/>
  <c r="FS35" i="8"/>
  <c r="N7" i="7"/>
  <c r="FG8" i="8"/>
  <c r="N12" i="7"/>
  <c r="FG13" i="8"/>
  <c r="N19" i="7"/>
  <c r="FG20" i="8"/>
  <c r="G20" i="7"/>
  <c r="BM21" i="8"/>
  <c r="N22" i="7"/>
  <c r="FG23" i="8"/>
  <c r="N28" i="7"/>
  <c r="FG29" i="8"/>
  <c r="P29" i="7"/>
  <c r="FS30" i="8"/>
  <c r="L16" i="7"/>
  <c r="GH12" i="8"/>
  <c r="GH21" i="8"/>
  <c r="GH32" i="8"/>
  <c r="GH24" i="8"/>
  <c r="GH27" i="8"/>
  <c r="GH29" i="8"/>
  <c r="GH17" i="8"/>
  <c r="GH23" i="8"/>
  <c r="GH9" i="8"/>
  <c r="GH16" i="8"/>
  <c r="GH28" i="8"/>
  <c r="GH22" i="8"/>
  <c r="GH14" i="8"/>
  <c r="GH6" i="8"/>
  <c r="GH31" i="8"/>
  <c r="GH7" i="8"/>
  <c r="GG39" i="8"/>
  <c r="L39" i="7" s="1"/>
  <c r="GH18" i="8"/>
  <c r="GH10" i="8"/>
  <c r="GH26" i="8"/>
  <c r="GH11" i="8"/>
  <c r="L29" i="7"/>
  <c r="GH30" i="8"/>
  <c r="L36" i="7"/>
  <c r="GH37" i="8"/>
  <c r="X8" i="7"/>
  <c r="HN39" i="8"/>
  <c r="X39" i="7" s="1"/>
  <c r="AG34" i="8"/>
  <c r="J33" i="7"/>
  <c r="DO34" i="8"/>
  <c r="G5" i="7"/>
  <c r="BM12" i="8"/>
  <c r="BM31" i="8"/>
  <c r="BM34" i="8"/>
  <c r="BM27" i="8"/>
  <c r="BM10" i="8"/>
  <c r="L34" i="7"/>
  <c r="GH35" i="8"/>
  <c r="C5" i="7"/>
  <c r="AE11" i="8"/>
  <c r="E22" i="7"/>
  <c r="AG23" i="8"/>
  <c r="AG35" i="8"/>
  <c r="E34" i="7"/>
  <c r="FS31" i="8"/>
  <c r="AG28" i="8"/>
  <c r="DO16" i="8"/>
  <c r="AG26" i="8"/>
  <c r="BM6" i="8"/>
  <c r="FS38" i="8"/>
  <c r="AG38" i="8"/>
  <c r="DO33" i="8"/>
  <c r="DO28" i="8"/>
  <c r="DO22" i="8"/>
  <c r="AG10" i="8"/>
  <c r="CP11" i="8"/>
  <c r="FG27" i="8"/>
  <c r="GH15" i="8"/>
  <c r="GK39" i="8"/>
  <c r="Y39" i="7" s="1"/>
  <c r="DO36" i="8"/>
  <c r="GH20" i="8"/>
  <c r="GH38" i="8"/>
  <c r="N5" i="7"/>
  <c r="FG15" i="8"/>
  <c r="FG34" i="8"/>
  <c r="FG37" i="8"/>
  <c r="FG25" i="8"/>
  <c r="FG17" i="8"/>
  <c r="FG12" i="8"/>
  <c r="FG9" i="8"/>
  <c r="FG38" i="8"/>
  <c r="FG35" i="8"/>
  <c r="FF39" i="8"/>
  <c r="N39" i="7" s="1"/>
  <c r="FG26" i="8"/>
  <c r="FG11" i="8"/>
  <c r="FG22" i="8"/>
  <c r="FG10" i="8"/>
  <c r="FG28" i="8"/>
  <c r="FG7" i="8"/>
  <c r="FG18" i="8"/>
  <c r="FG19" i="8"/>
  <c r="FG24" i="8"/>
  <c r="FG21" i="8"/>
  <c r="FG6" i="8"/>
  <c r="P10" i="7"/>
  <c r="FS25" i="8"/>
  <c r="FS29" i="8"/>
  <c r="FS28" i="8"/>
  <c r="FS21" i="8"/>
  <c r="FS24" i="8"/>
  <c r="FS36" i="8"/>
  <c r="FS11" i="8"/>
  <c r="FS18" i="8"/>
  <c r="FS32" i="8"/>
  <c r="FS9" i="8"/>
  <c r="FS26" i="8"/>
  <c r="FS13" i="8"/>
  <c r="J16" i="7"/>
  <c r="DO17" i="8"/>
  <c r="W5" i="7"/>
  <c r="HF39" i="8"/>
  <c r="W39" i="7" s="1"/>
  <c r="P15" i="7"/>
  <c r="FS16" i="8"/>
  <c r="T6" i="7"/>
  <c r="GY39" i="8"/>
  <c r="E14" i="7"/>
  <c r="AG15" i="8"/>
  <c r="E30" i="7"/>
  <c r="AG31" i="8"/>
  <c r="BM14" i="8"/>
  <c r="AG21" i="8"/>
  <c r="FS8" i="8"/>
  <c r="FS17" i="8"/>
  <c r="FS22" i="8"/>
  <c r="AG19" i="8"/>
  <c r="AG17" i="8"/>
  <c r="DO15" i="8"/>
  <c r="DO32" i="8"/>
  <c r="DO29" i="8"/>
  <c r="AG30" i="8"/>
  <c r="FS15" i="8"/>
  <c r="GH8" i="8"/>
  <c r="GH33" i="8"/>
  <c r="FG36" i="8"/>
  <c r="FS7" i="8"/>
  <c r="CP22" i="8"/>
  <c r="I21" i="7"/>
  <c r="CP26" i="8"/>
  <c r="CP30" i="8"/>
  <c r="I29" i="7"/>
  <c r="DO23" i="8"/>
  <c r="DO14" i="8"/>
  <c r="DO30" i="8"/>
  <c r="DO13" i="8"/>
  <c r="DO6" i="8"/>
  <c r="DO9" i="8"/>
  <c r="FS19" i="8"/>
  <c r="CP14" i="8"/>
  <c r="FS37" i="8"/>
  <c r="FG16" i="8"/>
  <c r="DN39" i="8"/>
  <c r="J39" i="7" s="1"/>
  <c r="FS34" i="8"/>
  <c r="DO7" i="8"/>
  <c r="P5" i="7"/>
  <c r="FR39" i="8"/>
  <c r="P39" i="7" s="1"/>
  <c r="CP27" i="8"/>
  <c r="CP21" i="8"/>
  <c r="CP19" i="8"/>
  <c r="CP8" i="8"/>
  <c r="CP12" i="8"/>
  <c r="CP24" i="8"/>
  <c r="CP18" i="8"/>
  <c r="CO39" i="8"/>
  <c r="I39" i="7" s="1"/>
  <c r="CP34" i="8"/>
  <c r="I5" i="7"/>
  <c r="CP28" i="8"/>
  <c r="CP31" i="8"/>
  <c r="CP6" i="8"/>
  <c r="CP35" i="8"/>
  <c r="I25" i="7"/>
  <c r="CP23" i="8"/>
  <c r="CP15" i="8"/>
  <c r="CP9" i="8"/>
  <c r="CP17" i="8"/>
  <c r="CP25" i="8"/>
  <c r="BM33" i="8"/>
  <c r="BM15" i="8"/>
  <c r="BM38" i="8"/>
  <c r="BM22" i="8"/>
  <c r="BM13" i="8"/>
  <c r="BM20" i="8"/>
  <c r="BM18" i="8"/>
  <c r="BL39" i="8"/>
  <c r="G39" i="7" s="1"/>
  <c r="BM35" i="8"/>
  <c r="BM29" i="8"/>
  <c r="BM11" i="8"/>
  <c r="BM17" i="8"/>
  <c r="BM24" i="8"/>
  <c r="BM16" i="8"/>
  <c r="BM26" i="8"/>
  <c r="BM28" i="8"/>
  <c r="BM36" i="8"/>
  <c r="BM23" i="8"/>
  <c r="BM8" i="8"/>
  <c r="BM9" i="8"/>
  <c r="BM30" i="8"/>
  <c r="BM32" i="8"/>
  <c r="BM37" i="8"/>
  <c r="BM25" i="8"/>
  <c r="BM7" i="8"/>
  <c r="AE15" i="8"/>
  <c r="AE7" i="8"/>
  <c r="AE29" i="8"/>
  <c r="AE22" i="8"/>
  <c r="AE23" i="8"/>
  <c r="C13" i="7"/>
  <c r="AE31" i="8"/>
  <c r="AE28" i="8"/>
  <c r="AE20" i="8"/>
  <c r="AE12" i="8"/>
  <c r="AE8" i="8"/>
  <c r="AE17" i="8"/>
  <c r="AE27" i="8"/>
  <c r="AE33" i="8"/>
  <c r="AE36" i="8"/>
  <c r="AD39" i="8"/>
  <c r="C39" i="7" s="1"/>
  <c r="AE37" i="8"/>
  <c r="AE24" i="8"/>
  <c r="AE18" i="8"/>
  <c r="AE10" i="8"/>
  <c r="AE25" i="8"/>
  <c r="AE19" i="8"/>
  <c r="AE38" i="8"/>
  <c r="AE35" i="8"/>
  <c r="C29" i="7"/>
  <c r="AE6" i="8"/>
  <c r="D5" i="7" s="1"/>
  <c r="AE32" i="8"/>
  <c r="AE26" i="8"/>
  <c r="AE16" i="8"/>
  <c r="AE9" i="8"/>
  <c r="AE13" i="8"/>
  <c r="AE21" i="8"/>
  <c r="AE34" i="8"/>
  <c r="EI39" i="8" l="1"/>
  <c r="H31" i="7"/>
  <c r="BM39" i="8"/>
  <c r="FS39" i="8"/>
  <c r="H26" i="7"/>
  <c r="D37" i="7"/>
  <c r="H20" i="7"/>
  <c r="H18" i="7"/>
  <c r="H34" i="7"/>
  <c r="H12" i="7"/>
  <c r="F14" i="7"/>
  <c r="D36" i="7"/>
  <c r="D28" i="7"/>
  <c r="H5" i="7"/>
  <c r="H14" i="7"/>
  <c r="H16" i="7"/>
  <c r="D16" i="7"/>
  <c r="H25" i="7"/>
  <c r="H32" i="7"/>
  <c r="H15" i="7"/>
  <c r="D15" i="7"/>
  <c r="D21" i="7"/>
  <c r="H27" i="7"/>
  <c r="H23" i="7"/>
  <c r="H10" i="7"/>
  <c r="H17" i="7"/>
  <c r="H28" i="7"/>
  <c r="H30" i="7"/>
  <c r="H11" i="7"/>
  <c r="H33" i="7"/>
  <c r="F22" i="7"/>
  <c r="H8" i="7"/>
  <c r="F33" i="7"/>
  <c r="F23" i="7"/>
  <c r="F19" i="7"/>
  <c r="F24" i="7"/>
  <c r="F9" i="7"/>
  <c r="F5" i="7"/>
  <c r="F36" i="7"/>
  <c r="F37" i="7"/>
  <c r="F8" i="7"/>
  <c r="F20" i="7"/>
  <c r="F21" i="7"/>
  <c r="F29" i="7"/>
  <c r="F27" i="7"/>
  <c r="F6" i="7"/>
  <c r="F31" i="7"/>
  <c r="F7" i="7"/>
  <c r="F35" i="7"/>
  <c r="F15" i="7"/>
  <c r="F16" i="7"/>
  <c r="F25" i="7"/>
  <c r="F11" i="7"/>
  <c r="F32" i="7"/>
  <c r="F12" i="7"/>
  <c r="F17" i="7"/>
  <c r="F28" i="7"/>
  <c r="D14" i="7"/>
  <c r="H21" i="7"/>
  <c r="H24" i="7"/>
  <c r="H6" i="7"/>
  <c r="H13" i="7"/>
  <c r="H35" i="7"/>
  <c r="H22" i="7"/>
  <c r="H36" i="7"/>
  <c r="H7" i="7"/>
  <c r="F30" i="7"/>
  <c r="FG39" i="8"/>
  <c r="F34" i="7"/>
  <c r="F10" i="7"/>
  <c r="GH39" i="8"/>
  <c r="F18" i="7"/>
  <c r="H9" i="7"/>
  <c r="H37" i="7"/>
  <c r="H19" i="7"/>
  <c r="H29" i="7"/>
  <c r="DO39" i="8"/>
  <c r="F13" i="7"/>
  <c r="F26" i="7"/>
  <c r="AG39" i="8"/>
  <c r="CP39" i="8"/>
  <c r="D24" i="7"/>
  <c r="D23" i="7"/>
  <c r="D26" i="7"/>
  <c r="D35" i="7"/>
  <c r="D8" i="7"/>
  <c r="D19" i="7"/>
  <c r="D17" i="7"/>
  <c r="D32" i="7"/>
  <c r="D25" i="7"/>
  <c r="D10" i="7"/>
  <c r="D20" i="7"/>
  <c r="D29" i="7"/>
  <c r="D18" i="7"/>
  <c r="D7" i="7"/>
  <c r="D12" i="7"/>
  <c r="D6" i="7"/>
  <c r="D34" i="7"/>
  <c r="D22" i="7"/>
  <c r="D13" i="7"/>
  <c r="D11" i="7"/>
  <c r="D27" i="7"/>
  <c r="D33" i="7"/>
  <c r="AE39" i="8"/>
  <c r="D9" i="7"/>
  <c r="D31" i="7"/>
  <c r="D30" i="7"/>
</calcChain>
</file>

<file path=xl/sharedStrings.xml><?xml version="1.0" encoding="utf-8"?>
<sst xmlns="http://schemas.openxmlformats.org/spreadsheetml/2006/main" count="3108" uniqueCount="552">
  <si>
    <t>AGS 2000</t>
  </si>
  <si>
    <t>97-98</t>
  </si>
  <si>
    <t>Check</t>
  </si>
  <si>
    <t>Pio.2555/PF84301//FL 302     (formerly GA89482E7)</t>
  </si>
  <si>
    <t>LIST OF ENTRIES AND PEDIGREES</t>
  </si>
  <si>
    <t>Cooperator:</t>
  </si>
  <si>
    <t>Fertilizer:</t>
  </si>
  <si>
    <t>Date/Feekes Growth Stage When Scored</t>
  </si>
  <si>
    <t>ENTRY</t>
  </si>
  <si>
    <t>CULTIVAR/</t>
  </si>
  <si>
    <t>YIELD</t>
  </si>
  <si>
    <t>TEST</t>
  </si>
  <si>
    <t>NO.</t>
  </si>
  <si>
    <t>DESIGNATION</t>
  </si>
  <si>
    <t>WT.</t>
  </si>
  <si>
    <t>DATE</t>
  </si>
  <si>
    <t>bu/A</t>
  </si>
  <si>
    <t>lbs/bu</t>
  </si>
  <si>
    <t>Julian</t>
  </si>
  <si>
    <t>0-9</t>
  </si>
  <si>
    <t>Yield</t>
  </si>
  <si>
    <t>rank</t>
  </si>
  <si>
    <t>04-05</t>
  </si>
  <si>
    <t>VIRUSES</t>
  </si>
  <si>
    <t>please</t>
  </si>
  <si>
    <t>identify</t>
  </si>
  <si>
    <t>MEANS:</t>
  </si>
  <si>
    <t>Jamestown</t>
  </si>
  <si>
    <t>Roane/Pioneer Brand 2691   (formerly VA02W-370)</t>
  </si>
  <si>
    <t>Harrison</t>
  </si>
  <si>
    <t>Murphy</t>
  </si>
  <si>
    <t>13-14</t>
  </si>
  <si>
    <t>Griffey</t>
  </si>
  <si>
    <t>West</t>
  </si>
  <si>
    <t>Sutton</t>
  </si>
  <si>
    <t>Johnson</t>
  </si>
  <si>
    <t>Mason</t>
  </si>
  <si>
    <t>Obert</t>
  </si>
  <si>
    <t>PHE</t>
  </si>
  <si>
    <t>ENT</t>
  </si>
  <si>
    <t>**</t>
  </si>
  <si>
    <t>Grain Yield all locs</t>
  </si>
  <si>
    <t>Grain  Yield   **locs</t>
  </si>
  <si>
    <t>Test Wt</t>
  </si>
  <si>
    <t>Hd Day</t>
  </si>
  <si>
    <t>Plt HT</t>
  </si>
  <si>
    <t>Lod Scr</t>
  </si>
  <si>
    <t>Powdery Mildew</t>
  </si>
  <si>
    <t>Leaf Rust</t>
  </si>
  <si>
    <t>CDL Post Lr</t>
  </si>
  <si>
    <t>Stripe Rust</t>
  </si>
  <si>
    <t>Stem Rust</t>
  </si>
  <si>
    <t>BY DV</t>
  </si>
  <si>
    <t>SBMV</t>
  </si>
  <si>
    <t>WS SMV</t>
  </si>
  <si>
    <t>SEPT</t>
  </si>
  <si>
    <t>FHB</t>
  </si>
  <si>
    <t>BACT</t>
  </si>
  <si>
    <t>Hessian Fly % Resistant USDA Seedling</t>
  </si>
  <si>
    <t>GENO</t>
  </si>
  <si>
    <t>bu/a</t>
  </si>
  <si>
    <t>rnk</t>
  </si>
  <si>
    <t>of yr</t>
  </si>
  <si>
    <t>in</t>
  </si>
  <si>
    <t>genes</t>
  </si>
  <si>
    <t>Field  '0-9</t>
  </si>
  <si>
    <t>B</t>
  </si>
  <si>
    <t>C</t>
  </si>
  <si>
    <t>D</t>
  </si>
  <si>
    <t>O</t>
  </si>
  <si>
    <t>L</t>
  </si>
  <si>
    <t>MEAN</t>
  </si>
  <si>
    <t>GRAIN YIELD (bu/acre)</t>
  </si>
  <si>
    <t>Test Weight (lbs/bu)</t>
  </si>
  <si>
    <t>Heading Date (of year)</t>
  </si>
  <si>
    <t>Plant Height (in)</t>
  </si>
  <si>
    <t>Lodging (0-9)</t>
  </si>
  <si>
    <t>Leaf Rust 0-9</t>
  </si>
  <si>
    <t>Powdery Mildew (0-9)</t>
  </si>
  <si>
    <t>BLK chaff</t>
  </si>
  <si>
    <t>SBMV (0-9)</t>
  </si>
  <si>
    <t>WSSMV 0-9</t>
  </si>
  <si>
    <t>BYDV</t>
  </si>
  <si>
    <t>SEPT (0-9)</t>
  </si>
  <si>
    <t>Hessian Fly Field</t>
  </si>
  <si>
    <t>Hessian Fly % Res</t>
  </si>
  <si>
    <t>BAY AR</t>
  </si>
  <si>
    <t>ST AR</t>
  </si>
  <si>
    <t>SC DE</t>
  </si>
  <si>
    <t>QNC FL</t>
  </si>
  <si>
    <t>GR GA</t>
  </si>
  <si>
    <t>PL GA</t>
  </si>
  <si>
    <t>FE IN</t>
  </si>
  <si>
    <t>TIP IN</t>
  </si>
  <si>
    <t>WN KS</t>
  </si>
  <si>
    <t>LX KY</t>
  </si>
  <si>
    <t>BR LA</t>
  </si>
  <si>
    <t>WN LA</t>
  </si>
  <si>
    <t>QT MD</t>
  </si>
  <si>
    <t>PO MO</t>
  </si>
  <si>
    <t>CL MS</t>
  </si>
  <si>
    <t>NT MS</t>
  </si>
  <si>
    <t>KN NC</t>
  </si>
  <si>
    <t>WST OH</t>
  </si>
  <si>
    <t>FL SC</t>
  </si>
  <si>
    <t>KN TN</t>
  </si>
  <si>
    <t>PR TX</t>
  </si>
  <si>
    <t>BLK VA</t>
  </si>
  <si>
    <t>WAR VA</t>
  </si>
  <si>
    <t>OC WI</t>
  </si>
  <si>
    <t>X All</t>
  </si>
  <si>
    <t>X **</t>
  </si>
  <si>
    <t>BM AL</t>
  </si>
  <si>
    <t>HS IL</t>
  </si>
  <si>
    <t>LAF IN</t>
  </si>
  <si>
    <t>BG IN</t>
  </si>
  <si>
    <t>QN MD</t>
  </si>
  <si>
    <t>WS VA</t>
  </si>
  <si>
    <t>X</t>
  </si>
  <si>
    <t>WC KY</t>
  </si>
  <si>
    <t>QN FL</t>
  </si>
  <si>
    <t>TX</t>
  </si>
  <si>
    <t>CDL</t>
  </si>
  <si>
    <t>VA</t>
  </si>
  <si>
    <t>QU FL</t>
  </si>
  <si>
    <t>BL VA</t>
  </si>
  <si>
    <t>GH VA</t>
  </si>
  <si>
    <t>TCRK**</t>
  </si>
  <si>
    <t>TFBJ</t>
  </si>
  <si>
    <t>TDBJ</t>
  </si>
  <si>
    <t>TNRJ</t>
  </si>
  <si>
    <t>MCTS</t>
  </si>
  <si>
    <t>TNGJ</t>
  </si>
  <si>
    <t>TCRK+MFQS</t>
  </si>
  <si>
    <t>%</t>
  </si>
  <si>
    <t>LOCATION MEAN:</t>
  </si>
  <si>
    <t>LSD</t>
  </si>
  <si>
    <t xml:space="preserve"> </t>
  </si>
  <si>
    <t>DESIG</t>
  </si>
  <si>
    <t>HEADING</t>
  </si>
  <si>
    <t>HEIGHT</t>
  </si>
  <si>
    <t>LODGING</t>
  </si>
  <si>
    <t>WINTER</t>
  </si>
  <si>
    <t>POWDERY</t>
  </si>
  <si>
    <t>LEAF</t>
  </si>
  <si>
    <t>STEM</t>
  </si>
  <si>
    <t>STRIPE</t>
  </si>
  <si>
    <t>SEPTORIA</t>
  </si>
  <si>
    <t>KILL</t>
  </si>
  <si>
    <t>MILDEW</t>
  </si>
  <si>
    <t>RUST</t>
  </si>
  <si>
    <t>tritici</t>
  </si>
  <si>
    <t>nodorum</t>
  </si>
  <si>
    <t>SCAB</t>
  </si>
  <si>
    <t>Leaf Blotch</t>
  </si>
  <si>
    <t>Glume Blotch</t>
  </si>
  <si>
    <t>in.</t>
  </si>
  <si>
    <t>COMMENTS:</t>
  </si>
  <si>
    <t>OTHER</t>
  </si>
  <si>
    <t>add</t>
  </si>
  <si>
    <t>columns</t>
  </si>
  <si>
    <t>as needed</t>
  </si>
  <si>
    <t>Leaf</t>
  </si>
  <si>
    <t>Pheno</t>
  </si>
  <si>
    <t>Rust</t>
  </si>
  <si>
    <t>type</t>
  </si>
  <si>
    <t>Mean</t>
  </si>
  <si>
    <t>CV</t>
  </si>
  <si>
    <t>FTX</t>
  </si>
  <si>
    <t>BR MS</t>
  </si>
  <si>
    <t>Stem Rust QFCS</t>
  </si>
  <si>
    <t>YueJin</t>
  </si>
  <si>
    <t>Stem Buck Thorn</t>
  </si>
  <si>
    <t>RAL NC</t>
  </si>
  <si>
    <t>RAL NC NOD</t>
  </si>
  <si>
    <t>LCS HS IL</t>
  </si>
  <si>
    <t>TRIO BG IN</t>
  </si>
  <si>
    <t>Contributor</t>
  </si>
  <si>
    <t>Pedigree</t>
  </si>
  <si>
    <t>VA12W-72</t>
  </si>
  <si>
    <t>MAR AR</t>
  </si>
  <si>
    <t>Entry No.</t>
  </si>
  <si>
    <t>Cultivar/       Designation</t>
  </si>
  <si>
    <t>1st Year in Nursery</t>
  </si>
  <si>
    <t>14-15</t>
  </si>
  <si>
    <t>P25R47/GF951079-2E31//USG3555</t>
  </si>
  <si>
    <t>VA02W713//SS8641/25R42</t>
  </si>
  <si>
    <t>FAY AR</t>
  </si>
  <si>
    <t>NPT AR</t>
  </si>
  <si>
    <t>O-9</t>
  </si>
  <si>
    <t>Grain</t>
  </si>
  <si>
    <t>Test</t>
  </si>
  <si>
    <t>Head</t>
  </si>
  <si>
    <t>Stripe</t>
  </si>
  <si>
    <t>Wt</t>
  </si>
  <si>
    <t>Date</t>
  </si>
  <si>
    <t>Score</t>
  </si>
  <si>
    <t>0 = excellent overall phenotype; 9 = very poor.  Average of two ratings</t>
  </si>
  <si>
    <t>0 = none; 9 = severe.  Highly confounded with maturity.</t>
  </si>
  <si>
    <t>15-46-40 fertilizer preplant plus 90-0-0 topdress.</t>
  </si>
  <si>
    <t>CAS TX</t>
  </si>
  <si>
    <t>BAL SLB</t>
  </si>
  <si>
    <t>CH IL</t>
  </si>
  <si>
    <t>CH KY</t>
  </si>
  <si>
    <t>LA</t>
  </si>
  <si>
    <t>2015-2016 UNIFORM SOUTHERN SOFT RED WINTER WHEAT NURSERY</t>
  </si>
  <si>
    <t>Hilliard</t>
  </si>
  <si>
    <t>25R47/Jamestown  (formerly VA11W-108)</t>
  </si>
  <si>
    <t>Pioneer Brand 26R41</t>
  </si>
  <si>
    <t>26R58/WBP0287E1//8302/25R47</t>
  </si>
  <si>
    <t>15-16</t>
  </si>
  <si>
    <t>NC11-22289</t>
  </si>
  <si>
    <t>NC97BGTD7/NC-Neuse//C9511</t>
  </si>
  <si>
    <t>NC10034-11</t>
  </si>
  <si>
    <t>NC-Yadkin/Shirley</t>
  </si>
  <si>
    <t>TX12D4768</t>
  </si>
  <si>
    <t>GA951216-2E26/AGS2060</t>
  </si>
  <si>
    <t>TX-EL2</t>
  </si>
  <si>
    <t>011638-G1-G1/981592-8-8-1//991336-47-5W-1W</t>
  </si>
  <si>
    <t>GA071012-14E6</t>
  </si>
  <si>
    <t>991371-6E12/SS8641</t>
  </si>
  <si>
    <t>GA051207-14E53</t>
  </si>
  <si>
    <t>AGS2000/SC996284//IN981359C1</t>
  </si>
  <si>
    <t>GA07353-14E19</t>
  </si>
  <si>
    <t>SS8641/Oglethorpe//991371-6E13</t>
  </si>
  <si>
    <t>GAJT141-14E45</t>
  </si>
  <si>
    <t>Jamestown/AGS2026</t>
  </si>
  <si>
    <t>TN1601</t>
  </si>
  <si>
    <t xml:space="preserve">P99840C4-8-4/[GA88622E51/P25R46//APD95-8811-2/(Cardinal/Massey)]-F6//TN802/IL01-11934 </t>
  </si>
  <si>
    <t>TN1602</t>
  </si>
  <si>
    <t>MD00-72-5050/(AR494B-2-2/P2568)-F6//(P2552/AR584A-3-1)-F6/VA03W-235</t>
  </si>
  <si>
    <t>TN1604</t>
  </si>
  <si>
    <t>(AR584A-3-1/OK91P648-41)-F6/AGS2026//[(B950590/VA96W-270//92145E8-7-7-1-9/Pat)]-F6/B011260</t>
  </si>
  <si>
    <t>VA12W-68</t>
  </si>
  <si>
    <t>25R47/GF951079-2E31 (GA881130/Gore)//USG3555 (VA02W-555)</t>
  </si>
  <si>
    <t>VA13W-38</t>
  </si>
  <si>
    <t>IL99-15867 (IL93-2879/P881705A-1-X-60)/Jamestown</t>
  </si>
  <si>
    <t>VA13W-124</t>
  </si>
  <si>
    <t>12V51 (VA05W-251)/AGS2026 (GA951231-4E26)</t>
  </si>
  <si>
    <t>KWS 060</t>
  </si>
  <si>
    <t>Branson/M05-1526</t>
  </si>
  <si>
    <t>Murche</t>
  </si>
  <si>
    <t>KWS 081</t>
  </si>
  <si>
    <t>Truman/SEMO9813-21</t>
  </si>
  <si>
    <t>KWS 083</t>
  </si>
  <si>
    <t>Roane/Sunburst</t>
  </si>
  <si>
    <t>LA08090C-9-2</t>
  </si>
  <si>
    <t>GA991336-6E9/AGS2060</t>
  </si>
  <si>
    <t>LA08115C-30</t>
  </si>
  <si>
    <t>LA01113D-44/LA07052,F1(GA98244-1-14-5-4/LA841)</t>
  </si>
  <si>
    <t>LA09011UB-2</t>
  </si>
  <si>
    <t>AGS2026/VA05W-510</t>
  </si>
  <si>
    <t>DH11SRW8-48</t>
  </si>
  <si>
    <t>Branson/BW4020</t>
  </si>
  <si>
    <t>ES14-0618</t>
  </si>
  <si>
    <t>IL01-16170/VA02W-555</t>
  </si>
  <si>
    <t>AR06473-9-4-4</t>
  </si>
  <si>
    <t>01063-1-3-2/McIntosh//SS8641</t>
  </si>
  <si>
    <t>AR06024-7-2</t>
  </si>
  <si>
    <t>AR800-1-3-1/VA01W-476</t>
  </si>
  <si>
    <t>MD09W272-8-4-13-3-15</t>
  </si>
  <si>
    <t>Wight</t>
  </si>
  <si>
    <t>MD09W272-8-4-14-6</t>
  </si>
  <si>
    <t>MD09W272-8-4-14-8</t>
  </si>
  <si>
    <t>MD07W478-14-5</t>
  </si>
  <si>
    <t>VA05W500//SS8641/VA02W713</t>
  </si>
  <si>
    <t>UNIFORM SOUTHERN SOFT RED WINTER WHEAT NURSERY IN BATON ROUGE, LA, 2016. **</t>
  </si>
  <si>
    <t>lod</t>
  </si>
  <si>
    <t>JAMESTOWN</t>
  </si>
  <si>
    <t>very late</t>
  </si>
  <si>
    <t>HILLIARD</t>
  </si>
  <si>
    <t>partial ver</t>
  </si>
  <si>
    <t>Steve Harrison, Kelly Arceneaux, Katie McCarthy, Ally Lunos.</t>
  </si>
  <si>
    <t>2 reps, 70 ft2; Planted 12-8-15, Harvested 5-30-16.</t>
  </si>
  <si>
    <t>Powerflex herbicide.</t>
  </si>
  <si>
    <t>Exceptionally wet winter with prolonged periods of saturated soils as well as heavy rains after maturity.  Delayed havest and additional lodging due to heavy rainfall after maturity.  Stands were a little uneven.  Leaf rust came on late.  FHB also came on late (data to be added).</t>
  </si>
  <si>
    <t>UNIFORM SOUTHERN SOFT RED WINTER WHEAT NURSERY IN WINNSBORO, LA, 2016. **</t>
  </si>
  <si>
    <t>Sept</t>
  </si>
  <si>
    <t>Bact</t>
  </si>
  <si>
    <t>FDK</t>
  </si>
  <si>
    <t>DON</t>
  </si>
  <si>
    <t>ppm</t>
  </si>
  <si>
    <t xml:space="preserve">Steve Harrison, Kelly Arceneaux, Trey Price, Myra Purvis, Hunter Pruitt. </t>
  </si>
  <si>
    <t>2 reps, 70 ft2; Planted 11-14-15, Harvested 5-23-16.</t>
  </si>
  <si>
    <t>Exceptionally wet winter with prolonged periods of saturated soils as well as heavy rains after flowering.  Stands were a little uneven.  Leaf rust came on late.  FHB also cameon late (data to be added).</t>
  </si>
  <si>
    <t>Mohamed Mergoum, Jerry Johnson, Steve Sutton, Ben Lopaz, John Youmans</t>
  </si>
  <si>
    <t>Location: Plains, GA</t>
  </si>
  <si>
    <t>No. of Reps:2</t>
  </si>
  <si>
    <t>Harvest Plot Area (sq.ft.):  50</t>
  </si>
  <si>
    <t>Yield LSD (.05):  12.8</t>
  </si>
  <si>
    <t>Yield CV%: 10.0</t>
  </si>
  <si>
    <t>15 lbs N pre-plant, 80 lbs N topdress</t>
  </si>
  <si>
    <t>Seed Date: November 24, 2015</t>
  </si>
  <si>
    <t>Harvest Date: May 25, 2016</t>
  </si>
  <si>
    <t>Problems occurred for some varieties due to long vernalization and susceptible to stripe rust and leaf rust.</t>
  </si>
  <si>
    <r>
      <t>2016 Uniform Southern Soft Red Winter Wheat Nursery Data</t>
    </r>
    <r>
      <rPr>
        <b/>
        <sz val="10"/>
        <rFont val="Arial"/>
        <family val="2"/>
      </rPr>
      <t xml:space="preserve">.  Totally unofficial SUNGRAINS compilation of running means.  </t>
    </r>
    <r>
      <rPr>
        <b/>
        <i/>
        <sz val="8"/>
        <rFont val="Arial"/>
        <family val="2"/>
      </rPr>
      <t>Look at next sheet to see individual locations.</t>
    </r>
  </si>
  <si>
    <t>Mohamed Mergoum, Jerry Johnson, Steve Sutton, Ben Lopez, John Youmans</t>
  </si>
  <si>
    <t>Location: Griffin, GA</t>
  </si>
  <si>
    <t>No. of Reps:3</t>
  </si>
  <si>
    <t>Yield LSD (.05):  14.4</t>
  </si>
  <si>
    <t>Yield CV%: 12.3</t>
  </si>
  <si>
    <t>Seed Date: November 16, 2015</t>
  </si>
  <si>
    <t>Harvest Date: June 2, 2016</t>
  </si>
  <si>
    <t>MA AR</t>
  </si>
  <si>
    <t>.</t>
  </si>
  <si>
    <t>Esten Mason</t>
  </si>
  <si>
    <t>Location: Marianna, AR</t>
  </si>
  <si>
    <t>No. of Reps:</t>
  </si>
  <si>
    <t>Harvest Plot Area (sq.ft.): 70 ft2</t>
  </si>
  <si>
    <t>Yield LSD (.05): 15.6</t>
  </si>
  <si>
    <t>Yield CV%: 9.6</t>
  </si>
  <si>
    <t xml:space="preserve">Fertilizer:  150 lb or N + 24 lb Ammonium Sulfate </t>
  </si>
  <si>
    <t>Seed Date: Nov 1, 2015</t>
  </si>
  <si>
    <t>Harvest Date: June 7, 2016</t>
  </si>
  <si>
    <t>Fayetteville 4.14</t>
  </si>
  <si>
    <t>Fayetteville 4.25</t>
  </si>
  <si>
    <t>Newport</t>
  </si>
  <si>
    <t>Fayetteville</t>
  </si>
  <si>
    <t>COMMENTS: Low yielding plots impacted by stripe rust which caused severe lodging. Some scab present as well and 10 days of rain prior to harvest hurt test weights.</t>
  </si>
  <si>
    <t>Cooperator: Kimberly Garland Campbell</t>
  </si>
  <si>
    <t>Location: Central Ferry, WA &amp; Pullman, WA</t>
  </si>
  <si>
    <t>No. of Reps: 2</t>
  </si>
  <si>
    <t>Harvest Plot Area (sq.ft.): NA</t>
  </si>
  <si>
    <t>Yield LSD (.05): NA</t>
  </si>
  <si>
    <t>Yield CV%: NA</t>
  </si>
  <si>
    <t>Fertilizer: NA</t>
  </si>
  <si>
    <t>Seed Date: 10/15/2015 (Central Ferry) &amp; 9/25/2015 (Pullman)</t>
  </si>
  <si>
    <t>Harvest Date: NA</t>
  </si>
  <si>
    <t>CENTRAL FERRY YRIT</t>
  </si>
  <si>
    <t>CENTRAL FERRY YRSEV</t>
  </si>
  <si>
    <t>PULLMAN YRIT</t>
  </si>
  <si>
    <t>PULLMAN YRSEV</t>
  </si>
  <si>
    <t>0-100</t>
  </si>
  <si>
    <t>Stripe rust came in early this year.  Central Ferry had fall infection.  Lines were only rated once at Pullman because heat matured the crop early, it is quite susceptible.</t>
  </si>
  <si>
    <t>Location:</t>
  </si>
  <si>
    <t>Clayton, NC</t>
  </si>
  <si>
    <t>Harvest Plot Area (sq.ft.):</t>
  </si>
  <si>
    <t>Yield LSD (.05):</t>
  </si>
  <si>
    <t>Yield CV%:</t>
  </si>
  <si>
    <t>130 lbsN</t>
  </si>
  <si>
    <t>Seed Date:</t>
  </si>
  <si>
    <t>Oct 14,2015</t>
  </si>
  <si>
    <t>Harvest Date:</t>
  </si>
  <si>
    <t>May 28 2016</t>
  </si>
  <si>
    <t>Cv%</t>
  </si>
  <si>
    <t>CL NC</t>
  </si>
  <si>
    <t>Uniform Southern Soft Red Winter Wheat Nursery</t>
  </si>
  <si>
    <t xml:space="preserve">Lr gene marker* </t>
  </si>
  <si>
    <t>Postulated Lr Genes</t>
  </si>
  <si>
    <t>TNBGJ</t>
  </si>
  <si>
    <t>TNRJJ</t>
  </si>
  <si>
    <t>TBBGS</t>
  </si>
  <si>
    <t>TCRKG</t>
  </si>
  <si>
    <t>KFBJG</t>
  </si>
  <si>
    <t>MBDSD</t>
  </si>
  <si>
    <t>MCTNB</t>
  </si>
  <si>
    <t>MFJSB</t>
  </si>
  <si>
    <t>MJBGJ</t>
  </si>
  <si>
    <t>PBLRG</t>
  </si>
  <si>
    <t>Lr26</t>
  </si>
  <si>
    <t>Lr10, Lr26</t>
  </si>
  <si>
    <t>;</t>
  </si>
  <si>
    <t>;23</t>
  </si>
  <si>
    <t>3+</t>
  </si>
  <si>
    <t>;12-</t>
  </si>
  <si>
    <t>3+/;</t>
  </si>
  <si>
    <t>;2</t>
  </si>
  <si>
    <t>Lr18</t>
  </si>
  <si>
    <t>;23-</t>
  </si>
  <si>
    <t>;2-</t>
  </si>
  <si>
    <t>;2/32+</t>
  </si>
  <si>
    <t>;22+</t>
  </si>
  <si>
    <t>3+/2+</t>
  </si>
  <si>
    <t>;1-</t>
  </si>
  <si>
    <t>22+</t>
  </si>
  <si>
    <t>;1</t>
  </si>
  <si>
    <t>32+</t>
  </si>
  <si>
    <t>Lr14a</t>
  </si>
  <si>
    <t>3+2+;</t>
  </si>
  <si>
    <t>Lr37</t>
  </si>
  <si>
    <t>2+3;</t>
  </si>
  <si>
    <t>32;</t>
  </si>
  <si>
    <t>2+3</t>
  </si>
  <si>
    <t>Lr9</t>
  </si>
  <si>
    <t>0;</t>
  </si>
  <si>
    <t>-</t>
  </si>
  <si>
    <t>3+2+</t>
  </si>
  <si>
    <t>33+</t>
  </si>
  <si>
    <t>Lr9, Lr37, Lr24</t>
  </si>
  <si>
    <t>?</t>
  </si>
  <si>
    <t>;/3+</t>
  </si>
  <si>
    <t>---</t>
  </si>
  <si>
    <t>;2+/3</t>
  </si>
  <si>
    <t>2+</t>
  </si>
  <si>
    <t>Lr11</t>
  </si>
  <si>
    <t>32+;</t>
  </si>
  <si>
    <t>+</t>
  </si>
  <si>
    <t>;12</t>
  </si>
  <si>
    <t>Lr9, Lr26</t>
  </si>
  <si>
    <t>10,11,26</t>
  </si>
  <si>
    <t>Lr37 het</t>
  </si>
  <si>
    <t>Lr26+</t>
  </si>
  <si>
    <t>;12+</t>
  </si>
  <si>
    <t>Lr9, Lr37</t>
  </si>
  <si>
    <t>Lr10,Lr11</t>
  </si>
  <si>
    <t>Lr1</t>
  </si>
  <si>
    <t>Lr16</t>
  </si>
  <si>
    <t>;1+</t>
  </si>
  <si>
    <t>1+</t>
  </si>
  <si>
    <t>1+2</t>
  </si>
  <si>
    <t>Lr24, Lr26</t>
  </si>
  <si>
    <t>Lr24</t>
  </si>
  <si>
    <t>23;</t>
  </si>
  <si>
    <t>Lr10</t>
  </si>
  <si>
    <t>;3+</t>
  </si>
  <si>
    <t xml:space="preserve"> 3+</t>
  </si>
  <si>
    <t>3+;</t>
  </si>
  <si>
    <t>;2+</t>
  </si>
  <si>
    <t>;22-</t>
  </si>
  <si>
    <t>Lr10,Lr11+</t>
  </si>
  <si>
    <t>Lr37, Lr26</t>
  </si>
  <si>
    <t>* marker data from Gina Brown-Guedira</t>
  </si>
  <si>
    <t>+ = additional resistance, unable to postulate</t>
  </si>
  <si>
    <t>--- = no resistance</t>
  </si>
  <si>
    <t>? = unable to postulate gene</t>
  </si>
  <si>
    <t>WINT KILL</t>
  </si>
  <si>
    <t>MN TN</t>
  </si>
  <si>
    <t>Dennis West, David kincer</t>
  </si>
  <si>
    <t>Milan TN</t>
  </si>
  <si>
    <t>Yield LSD (.05):   11.8</t>
  </si>
  <si>
    <t>Yield CV%:   10.2</t>
  </si>
  <si>
    <t>110-0-0</t>
  </si>
  <si>
    <t>Harvest Date:  6/13/2016</t>
  </si>
  <si>
    <t>Knoxville TN</t>
  </si>
  <si>
    <t>No. of Reps:   3</t>
  </si>
  <si>
    <t>Yield LSD (.05):   10.5</t>
  </si>
  <si>
    <t>Yield CV%:   8.1</t>
  </si>
  <si>
    <t>90-30-30</t>
  </si>
  <si>
    <t>Harvest Date:   6/15/2016</t>
  </si>
  <si>
    <t xml:space="preserve">Cooperator: Brad Burgess, Mississippi State University </t>
  </si>
  <si>
    <t>Location:  Brooksville, MS</t>
  </si>
  <si>
    <t>No. of Reps: 4</t>
  </si>
  <si>
    <t>Planting date:  November 17, 2015</t>
  </si>
  <si>
    <t>Fertilizer:  90 lbs N (Urea) topdress</t>
  </si>
  <si>
    <t xml:space="preserve">Harvest date:  June 3, 2016 </t>
  </si>
  <si>
    <t xml:space="preserve">Entry </t>
  </si>
  <si>
    <t>Cultivar</t>
  </si>
  <si>
    <t xml:space="preserve">Yield </t>
  </si>
  <si>
    <t>Plant</t>
  </si>
  <si>
    <t>Lodging</t>
  </si>
  <si>
    <t>No.</t>
  </si>
  <si>
    <t xml:space="preserve"> Ht. </t>
  </si>
  <si>
    <t>(1-5)</t>
  </si>
  <si>
    <t>Error df</t>
  </si>
  <si>
    <r>
      <t>R</t>
    </r>
    <r>
      <rPr>
        <vertAlign val="superscript"/>
        <sz val="11"/>
        <rFont val="Calibri"/>
        <family val="2"/>
        <scheme val="minor"/>
      </rPr>
      <t>2</t>
    </r>
  </si>
  <si>
    <t>Cooperator: Griffey - Virginia Tech</t>
  </si>
  <si>
    <t>Location: Blacksburg, VA</t>
  </si>
  <si>
    <t>Harvest Plot Area (sq.ft.): 45</t>
  </si>
  <si>
    <t>Yield LSD (.05): 8.3</t>
  </si>
  <si>
    <t>Yield CV%: 6.9</t>
  </si>
  <si>
    <t>Fertilizer: Fall 30-60-80-S/8-B/1.5, Spring 30 units UAN at G25, 50 units UAN at GS30</t>
  </si>
  <si>
    <t>Seed Date: 10/15/2015</t>
  </si>
  <si>
    <t>Harvest Date: 06/29/2016</t>
  </si>
  <si>
    <t>Location: Warsaw, VA</t>
  </si>
  <si>
    <t>Yield LSD (.05): 6.0</t>
  </si>
  <si>
    <t>Yield CV%: 6.0</t>
  </si>
  <si>
    <t>Fertilizer: Fall 30-60-60-5, Spring 30lbs./A 12001.5</t>
  </si>
  <si>
    <t>Seed Date: 10/22/2015</t>
  </si>
  <si>
    <t>Harvest Date: 06/20/2016</t>
  </si>
  <si>
    <t xml:space="preserve"> K M Glass</t>
  </si>
  <si>
    <t>Belle Mina, Alabama</t>
  </si>
  <si>
    <t>Yield LSD (.05):  11</t>
  </si>
  <si>
    <t>Yield CV%:  9</t>
  </si>
  <si>
    <t>Harvest Date:  6/13/16</t>
  </si>
  <si>
    <t>Barley</t>
  </si>
  <si>
    <t>Yellow Dwarf</t>
  </si>
  <si>
    <t>COMMENTS: Warm, wet spring.</t>
  </si>
  <si>
    <t>Don Obert Limagrtain Cereal Seeds</t>
  </si>
  <si>
    <t>Hopkinsville, KY</t>
  </si>
  <si>
    <t>HOP KY</t>
  </si>
  <si>
    <t>David Van Sanford</t>
  </si>
  <si>
    <t>Lexington, KY</t>
  </si>
  <si>
    <t>Yield LSD (.05):   8.9</t>
  </si>
  <si>
    <t>Yield CV%:   6.3</t>
  </si>
  <si>
    <t>P,K acc. To soil tests; Total N=105 lb/a</t>
  </si>
  <si>
    <t>Warm winter led to serious BYDV at Lexington.</t>
  </si>
  <si>
    <t>Schochoh, KY</t>
  </si>
  <si>
    <t>Yield LSD (.05):   27.4</t>
  </si>
  <si>
    <t>Yield CV%:   16.8</t>
  </si>
  <si>
    <t>Inconsistent lodging at Schochoh resulted in a very high CV and LSD.</t>
  </si>
  <si>
    <t>LEX KY</t>
  </si>
  <si>
    <t>SC KY</t>
  </si>
  <si>
    <t>STB SKY</t>
  </si>
  <si>
    <t>KWS Cereals USA</t>
  </si>
  <si>
    <t>Champaign. IL</t>
  </si>
  <si>
    <t>70 + 40 lb/ac N</t>
  </si>
  <si>
    <t>Winterkill</t>
  </si>
  <si>
    <t>CV:</t>
  </si>
  <si>
    <t>LSV:</t>
  </si>
  <si>
    <t>PR IN</t>
  </si>
  <si>
    <t>entry</t>
  </si>
  <si>
    <t>Designation</t>
  </si>
  <si>
    <t>yield (bu/ac)</t>
  </si>
  <si>
    <t>TW (lbs/bu)</t>
  </si>
  <si>
    <t>Heading days (Julian)</t>
  </si>
  <si>
    <t>Powdery mildew</t>
  </si>
  <si>
    <t>Leaf rust</t>
  </si>
  <si>
    <t>LSD (5%)</t>
  </si>
  <si>
    <t>PEDIGREE</t>
  </si>
  <si>
    <t>Yield (bu/ac)</t>
  </si>
  <si>
    <t>HEADIG DATE (JULIAN)</t>
  </si>
  <si>
    <t>POWDERY MILDEW (0-9)</t>
  </si>
  <si>
    <t>LEAF RUST (0-9)</t>
  </si>
  <si>
    <t>SEPTORIA Tritici/Leaf Blotch (0-9)</t>
  </si>
  <si>
    <t>PLANT HEIGHT (in)</t>
  </si>
  <si>
    <t>Comments</t>
  </si>
  <si>
    <t>Uneven Vrn</t>
  </si>
  <si>
    <t>Vrn problem</t>
  </si>
  <si>
    <t>CI FL</t>
  </si>
  <si>
    <t>STB CI FL</t>
  </si>
  <si>
    <t>University of Maryland</t>
  </si>
  <si>
    <t>Queenstown, MD</t>
  </si>
  <si>
    <t>2 - varies</t>
  </si>
  <si>
    <t>100 lb/ac N</t>
  </si>
  <si>
    <t>Harvest Date:6/27/2016</t>
  </si>
  <si>
    <t>Dr. A. L. McKendry, David Tague</t>
  </si>
  <si>
    <t>Portageville, Missouri</t>
  </si>
  <si>
    <t>40 plus 80 N in spring</t>
  </si>
  <si>
    <t>post flowering, it got worse as it stayed cool</t>
  </si>
  <si>
    <t xml:space="preserve">Comments: </t>
  </si>
  <si>
    <t>Nursery was planted in a timely fashion with good fall establishment.  Season was very cool and dry early and then very hot.  Harvest was timely.</t>
  </si>
  <si>
    <r>
      <rPr>
        <b/>
        <u/>
        <sz val="8"/>
        <rFont val="Arial"/>
        <family val="2"/>
      </rPr>
      <t>Stripe rust</t>
    </r>
    <r>
      <rPr>
        <sz val="8"/>
        <rFont val="Arial"/>
        <family val="2"/>
      </rPr>
      <t xml:space="preserve"> was significant and developed beyond the period when lines were rated so these data could have been worse by the end of the season on susceptible lines. Test weights were impacted in susceptible lines.</t>
    </r>
  </si>
  <si>
    <t>PERRY</t>
  </si>
  <si>
    <t>WINFIELD KS</t>
  </si>
  <si>
    <t>Sam Brown  Trinity Wheat Research</t>
  </si>
  <si>
    <t>Battle Ground, IN, 47920</t>
  </si>
  <si>
    <t>fall 34-24-24, spring  69-0-0 split application</t>
  </si>
  <si>
    <t>9.24.15</t>
  </si>
  <si>
    <t>6.28.16</t>
  </si>
  <si>
    <t>6.27.16</t>
  </si>
  <si>
    <t>3.9.16</t>
  </si>
  <si>
    <t>5.12.16</t>
  </si>
  <si>
    <t>Stripe rust and Septoria Tritici were absolutely HORRIFIC!</t>
  </si>
  <si>
    <t>BYDV was not pretty also, there was nursery pressure.</t>
  </si>
  <si>
    <t xml:space="preserve">Excellent mild fall, exceptional growth.  Appeared to be only minimal fall BYDV infection. First near zero temperatures were the second week of January, </t>
  </si>
  <si>
    <t>there was only a dusting of a snow cover. The third week of January also saw near zero temperatures with a rebound to 40 degrees by weeks end.</t>
  </si>
  <si>
    <t>There was winter damage. I expected more freeze/frost damage from a 20 degree temperature around mid April. However, freeze or frost damage symptoms did not develop.</t>
  </si>
  <si>
    <t>June 20th saw 50 to 60 mph gusts with 1.5 inches of rain. June 22nd saw 80 to 100 mph gusts with 2 inches of rain.</t>
  </si>
  <si>
    <t xml:space="preserve">A one two combo punch.   </t>
  </si>
  <si>
    <t>Resulted in lodging for many entries and contributed to a high CV!</t>
  </si>
  <si>
    <t xml:space="preserve">Yes, I really debated about what the value of any yield data would be to the compilation. But, here it is anyway. </t>
  </si>
  <si>
    <t>STB BG IN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</si>
</sst>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
    <numFmt numFmtId="165" formatCode="&quot;$&quot;#,##0;\-&quot;$&quot;#,##0"/>
    <numFmt numFmtId="166" formatCode="m/d/yy;@"/>
    <numFmt numFmtId="167" formatCode="_(* #,##0.0_);_(* \(#,##0.0\);_(* &quot;-&quot;??_);_(@_)"/>
  </numFmts>
  <fonts count="66" x14ac:knownFonts="1">
    <font>
      <sz val="10"/>
      <name val="Arial"/>
    </font>
    <font>
      <sz val="12"/>
      <color theme="1"/>
      <name val="Calibri"/>
      <family val="2"/>
      <scheme val="minor"/>
    </font>
    <font>
      <sz val="10"/>
      <name val="Arial"/>
      <family val="2"/>
    </font>
    <font>
      <b/>
      <sz val="10"/>
      <name val="Arial"/>
      <family val="2"/>
    </font>
    <font>
      <b/>
      <sz val="12"/>
      <name val="Arial"/>
      <family val="2"/>
    </font>
    <font>
      <sz val="8"/>
      <name val="Arial"/>
      <family val="2"/>
    </font>
    <font>
      <sz val="9"/>
      <name val="Arial"/>
      <family val="2"/>
    </font>
    <font>
      <b/>
      <i/>
      <sz val="8"/>
      <name val="Arial"/>
      <family val="2"/>
    </font>
    <font>
      <b/>
      <sz val="8"/>
      <name val="Arial"/>
      <family val="2"/>
    </font>
    <font>
      <b/>
      <sz val="8"/>
      <color indexed="10"/>
      <name val="Arial"/>
      <family val="2"/>
    </font>
    <font>
      <b/>
      <sz val="7"/>
      <name val="Arial"/>
      <family val="2"/>
    </font>
    <font>
      <b/>
      <sz val="6"/>
      <name val="Arial"/>
      <family val="2"/>
    </font>
    <font>
      <sz val="6"/>
      <name val="Arial"/>
      <family val="2"/>
    </font>
    <font>
      <sz val="7"/>
      <name val="Arial"/>
      <family val="2"/>
    </font>
    <font>
      <sz val="12"/>
      <name val="Times New Roman"/>
      <family val="1"/>
    </font>
    <font>
      <sz val="11"/>
      <color theme="1"/>
      <name val="Calibri"/>
      <family val="2"/>
      <scheme val="minor"/>
    </font>
    <font>
      <sz val="10"/>
      <name val="Verdana"/>
      <family val="2"/>
    </font>
    <font>
      <sz val="10"/>
      <name val="MS Sans Serif"/>
      <family val="2"/>
    </font>
    <font>
      <b/>
      <sz val="9"/>
      <name val="Arial"/>
      <family val="2"/>
    </font>
    <font>
      <sz val="10"/>
      <name val="Arial"/>
      <family val="2"/>
    </font>
    <font>
      <sz val="8"/>
      <name val="Times New Roman"/>
      <family val="1"/>
    </font>
    <font>
      <sz val="10"/>
      <name val="Verdana"/>
      <family val="2"/>
    </font>
    <font>
      <sz val="11"/>
      <color indexed="8"/>
      <name val="Calibri"/>
      <family val="2"/>
    </font>
    <font>
      <sz val="10"/>
      <color theme="1"/>
      <name val="Arial"/>
      <family val="2"/>
    </font>
    <font>
      <sz val="11"/>
      <color indexed="9"/>
      <name val="Calibri"/>
      <family val="2"/>
    </font>
    <font>
      <sz val="11"/>
      <color indexed="14"/>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0"/>
      <color indexed="72"/>
      <name val="Verdana"/>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2"/>
      <name val="Arial"/>
      <family val="2"/>
    </font>
    <font>
      <sz val="18"/>
      <name val="Times New Roman"/>
      <family val="1"/>
    </font>
    <font>
      <i/>
      <sz val="12"/>
      <name val="Times New Roman"/>
      <family val="1"/>
    </font>
    <font>
      <b/>
      <sz val="15"/>
      <color indexed="56"/>
      <name val="Calibri"/>
      <family val="2"/>
    </font>
    <font>
      <b/>
      <sz val="13"/>
      <color indexed="56"/>
      <name val="Calibri"/>
      <family val="2"/>
    </font>
    <font>
      <u/>
      <sz val="10"/>
      <color theme="10"/>
      <name val="Arial"/>
      <family val="2"/>
    </font>
    <font>
      <sz val="10"/>
      <name val="Arial CE"/>
      <charset val="238"/>
    </font>
    <font>
      <sz val="10"/>
      <name val="Arial"/>
      <family val="2"/>
      <charset val="238"/>
    </font>
    <font>
      <sz val="12"/>
      <color indexed="8"/>
      <name val="Verdana"/>
      <family val="2"/>
    </font>
    <font>
      <sz val="10"/>
      <name val="Arial"/>
      <family val="2"/>
    </font>
    <font>
      <sz val="10"/>
      <color indexed="72"/>
      <name val="Arial"/>
      <family val="2"/>
    </font>
    <font>
      <sz val="10"/>
      <name val="Verdana"/>
      <family val="2"/>
    </font>
    <font>
      <b/>
      <sz val="10"/>
      <color rgb="FFC00000"/>
      <name val="Arial"/>
      <family val="2"/>
    </font>
    <font>
      <sz val="8"/>
      <color rgb="FFFF0000"/>
      <name val="Arial"/>
      <family val="2"/>
    </font>
    <font>
      <sz val="8"/>
      <color theme="1"/>
      <name val="SAS Monospace"/>
      <family val="3"/>
    </font>
    <font>
      <sz val="12"/>
      <color theme="1"/>
      <name val="Times New Roman"/>
      <family val="1"/>
    </font>
    <font>
      <i/>
      <sz val="11"/>
      <color theme="1"/>
      <name val="Calibri"/>
      <family val="2"/>
      <scheme val="minor"/>
    </font>
    <font>
      <b/>
      <i/>
      <sz val="11"/>
      <color indexed="8"/>
      <name val="Calibri"/>
      <family val="2"/>
      <scheme val="minor"/>
    </font>
    <font>
      <b/>
      <i/>
      <sz val="11"/>
      <color theme="1"/>
      <name val="Calibri"/>
      <family val="2"/>
      <scheme val="minor"/>
    </font>
    <font>
      <sz val="11"/>
      <color rgb="FF000000"/>
      <name val="Calibri"/>
      <family val="2"/>
      <scheme val="minor"/>
    </font>
    <font>
      <sz val="11"/>
      <name val="Calibri"/>
      <family val="2"/>
      <scheme val="minor"/>
    </font>
    <font>
      <vertAlign val="superscript"/>
      <sz val="11"/>
      <name val="Calibri"/>
      <family val="2"/>
      <scheme val="minor"/>
    </font>
    <font>
      <b/>
      <sz val="12"/>
      <name val="Times New Roman"/>
      <family val="1"/>
    </font>
    <font>
      <b/>
      <sz val="10"/>
      <name val="Calibri"/>
      <family val="2"/>
      <scheme val="minor"/>
    </font>
    <font>
      <b/>
      <u/>
      <sz val="8"/>
      <name val="Arial"/>
      <family val="2"/>
    </font>
  </fonts>
  <fills count="29">
    <fill>
      <patternFill patternType="none"/>
    </fill>
    <fill>
      <patternFill patternType="gray125"/>
    </fill>
    <fill>
      <patternFill patternType="solid">
        <fgColor theme="8" tint="0.79998168889431442"/>
        <bgColor indexed="64"/>
      </patternFill>
    </fill>
    <fill>
      <patternFill patternType="solid">
        <fgColor indexed="43"/>
        <bgColor indexed="64"/>
      </patternFill>
    </fill>
    <fill>
      <patternFill patternType="solid">
        <fgColor indexed="22"/>
        <bgColor indexed="64"/>
      </patternFill>
    </fill>
    <fill>
      <patternFill patternType="solid">
        <fgColor rgb="FFFFFF99"/>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DAEDFE"/>
        <bgColor indexed="64"/>
      </patternFill>
    </fill>
    <fill>
      <patternFill patternType="solid">
        <fgColor rgb="FFFCFEE6"/>
        <bgColor indexed="64"/>
      </patternFill>
    </fill>
    <fill>
      <patternFill patternType="solid">
        <fgColor rgb="FFE7F6FF"/>
        <bgColor indexed="64"/>
      </patternFill>
    </fill>
    <fill>
      <patternFill patternType="solid">
        <fgColor rgb="FFFFFF00"/>
        <bgColor indexed="64"/>
      </patternFill>
    </fill>
  </fills>
  <borders count="196">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hair">
        <color auto="1"/>
      </right>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top/>
      <bottom style="medium">
        <color indexed="64"/>
      </bottom>
      <diagonal/>
    </border>
    <border>
      <left/>
      <right style="hair">
        <color indexed="64"/>
      </right>
      <top/>
      <bottom style="medium">
        <color indexed="64"/>
      </bottom>
      <diagonal/>
    </border>
    <border>
      <left style="thin">
        <color indexed="64"/>
      </left>
      <right style="hair">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style="hair">
        <color indexed="64"/>
      </top>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double">
        <color indexed="64"/>
      </left>
      <right style="hair">
        <color indexed="64"/>
      </right>
      <top/>
      <bottom style="thin">
        <color indexed="64"/>
      </bottom>
      <diagonal/>
    </border>
    <border>
      <left style="double">
        <color indexed="64"/>
      </left>
      <right/>
      <top style="medium">
        <color indexed="64"/>
      </top>
      <bottom style="thin">
        <color indexed="64"/>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style="double">
        <color indexed="64"/>
      </left>
      <right style="hair">
        <color indexed="64"/>
      </right>
      <top style="medium">
        <color indexed="64"/>
      </top>
      <bottom style="thin">
        <color indexed="64"/>
      </bottom>
      <diagonal/>
    </border>
    <border>
      <left style="hair">
        <color indexed="64"/>
      </left>
      <right style="double">
        <color indexed="64"/>
      </right>
      <top style="medium">
        <color indexed="64"/>
      </top>
      <bottom style="thin">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double">
        <color indexed="64"/>
      </right>
      <top style="thin">
        <color indexed="64"/>
      </top>
      <bottom style="hair">
        <color indexed="64"/>
      </bottom>
      <diagonal/>
    </border>
    <border>
      <left/>
      <right/>
      <top style="thin">
        <color indexed="64"/>
      </top>
      <bottom/>
      <diagonal/>
    </border>
    <border>
      <left style="double">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double">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double">
        <color indexed="64"/>
      </right>
      <top/>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double">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top style="hair">
        <color indexed="64"/>
      </top>
      <bottom style="double">
        <color indexed="64"/>
      </bottom>
      <diagonal/>
    </border>
    <border>
      <left style="double">
        <color indexed="64"/>
      </left>
      <right style="hair">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top style="hair">
        <color indexed="64"/>
      </top>
      <bottom style="double">
        <color indexed="64"/>
      </bottom>
      <diagonal/>
    </border>
    <border>
      <left style="medium">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ck">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diagonal/>
    </border>
  </borders>
  <cellStyleXfs count="141">
    <xf numFmtId="0" fontId="0" fillId="0" borderId="0"/>
    <xf numFmtId="0" fontId="2" fillId="0" borderId="0"/>
    <xf numFmtId="0" fontId="2" fillId="0" borderId="0"/>
    <xf numFmtId="0" fontId="2" fillId="0" borderId="0"/>
    <xf numFmtId="0" fontId="2" fillId="0" borderId="0"/>
    <xf numFmtId="0" fontId="2" fillId="0" borderId="0"/>
    <xf numFmtId="0" fontId="14" fillId="0" borderId="0"/>
    <xf numFmtId="0" fontId="15" fillId="0" borderId="0"/>
    <xf numFmtId="0" fontId="16" fillId="0" borderId="0"/>
    <xf numFmtId="0" fontId="2" fillId="0" borderId="0"/>
    <xf numFmtId="0" fontId="2" fillId="0" borderId="0"/>
    <xf numFmtId="0" fontId="2" fillId="0" borderId="0"/>
    <xf numFmtId="0" fontId="17" fillId="0" borderId="0"/>
    <xf numFmtId="0" fontId="14" fillId="0" borderId="0"/>
    <xf numFmtId="0" fontId="19" fillId="0" borderId="0"/>
    <xf numFmtId="0" fontId="19" fillId="0" borderId="0"/>
    <xf numFmtId="0" fontId="21" fillId="0" borderId="0"/>
    <xf numFmtId="0" fontId="19" fillId="0" borderId="0"/>
    <xf numFmtId="3" fontId="3" fillId="0" borderId="0"/>
    <xf numFmtId="0" fontId="22" fillId="0" borderId="0"/>
    <xf numFmtId="0" fontId="2" fillId="0" borderId="0"/>
    <xf numFmtId="0" fontId="23" fillId="0" borderId="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7"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7" borderId="0" applyNumberFormat="0" applyBorder="0" applyAlignment="0" applyProtection="0"/>
    <xf numFmtId="0" fontId="24" fillId="14"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0" borderId="0" applyNumberFormat="0" applyBorder="0" applyAlignment="0" applyProtection="0"/>
    <xf numFmtId="0" fontId="24" fillId="14" borderId="0" applyNumberFormat="0" applyBorder="0" applyAlignment="0" applyProtection="0"/>
    <xf numFmtId="0" fontId="24" fillId="7"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5" fillId="18" borderId="0" applyNumberFormat="0" applyBorder="0" applyAlignment="0" applyProtection="0"/>
    <xf numFmtId="0" fontId="26" fillId="6" borderId="155" applyNumberFormat="0" applyAlignment="0" applyProtection="0"/>
    <xf numFmtId="0" fontId="27" fillId="19" borderId="156" applyNumberFormat="0" applyAlignment="0" applyProtection="0"/>
    <xf numFmtId="0" fontId="2" fillId="0" borderId="0"/>
    <xf numFmtId="0" fontId="2" fillId="0" borderId="0"/>
    <xf numFmtId="0" fontId="2" fillId="0" borderId="0"/>
    <xf numFmtId="43" fontId="2" fillId="0" borderId="0" applyFont="0" applyFill="0" applyBorder="0" applyAlignment="0" applyProtection="0"/>
    <xf numFmtId="3" fontId="2" fillId="0" borderId="0"/>
    <xf numFmtId="0" fontId="28" fillId="0" borderId="0" applyNumberFormat="0" applyFill="0" applyBorder="0" applyAlignment="0" applyProtection="0"/>
    <xf numFmtId="0" fontId="29" fillId="20" borderId="0" applyNumberFormat="0" applyBorder="0" applyAlignment="0" applyProtection="0"/>
    <xf numFmtId="0" fontId="30" fillId="0" borderId="157" applyNumberFormat="0" applyFill="0" applyAlignment="0" applyProtection="0"/>
    <xf numFmtId="0" fontId="31" fillId="0" borderId="158" applyNumberFormat="0" applyFill="0" applyAlignment="0" applyProtection="0"/>
    <xf numFmtId="0" fontId="32" fillId="0" borderId="159" applyNumberFormat="0" applyFill="0" applyAlignment="0" applyProtection="0"/>
    <xf numFmtId="0" fontId="32" fillId="0" borderId="0" applyNumberFormat="0" applyFill="0" applyBorder="0" applyAlignment="0" applyProtection="0"/>
    <xf numFmtId="0" fontId="33" fillId="7" borderId="155" applyNumberFormat="0" applyAlignment="0" applyProtection="0"/>
    <xf numFmtId="0" fontId="34" fillId="0" borderId="160" applyNumberFormat="0" applyFill="0" applyAlignment="0" applyProtection="0"/>
    <xf numFmtId="0" fontId="35" fillId="0" borderId="0"/>
    <xf numFmtId="0" fontId="36" fillId="1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8" borderId="161" applyNumberFormat="0" applyFont="0" applyAlignment="0" applyProtection="0"/>
    <xf numFmtId="0" fontId="37" fillId="6" borderId="162" applyNumberFormat="0" applyAlignment="0" applyProtection="0"/>
    <xf numFmtId="0" fontId="38" fillId="0" borderId="0" applyNumberFormat="0" applyFill="0" applyBorder="0" applyAlignment="0" applyProtection="0"/>
    <xf numFmtId="0" fontId="39" fillId="0" borderId="163" applyNumberFormat="0" applyFill="0" applyAlignment="0" applyProtection="0"/>
    <xf numFmtId="0" fontId="40" fillId="0" borderId="0" applyNumberFormat="0" applyFill="0" applyBorder="0" applyAlignment="0" applyProtection="0"/>
    <xf numFmtId="0" fontId="2" fillId="0" borderId="0"/>
    <xf numFmtId="1" fontId="2" fillId="0" borderId="164" applyFont="0" applyAlignment="0" applyProtection="0">
      <alignment horizontal="center"/>
    </xf>
    <xf numFmtId="1" fontId="2" fillId="0" borderId="164" applyFont="0" applyAlignment="0" applyProtection="0">
      <alignment horizontal="center"/>
    </xf>
    <xf numFmtId="44" fontId="2" fillId="0" borderId="0" applyFont="0" applyFill="0" applyBorder="0" applyAlignment="0" applyProtection="0"/>
    <xf numFmtId="44" fontId="15" fillId="0" borderId="0" applyFont="0" applyFill="0" applyBorder="0" applyAlignment="0" applyProtection="0"/>
    <xf numFmtId="165" fontId="22" fillId="0" borderId="0" applyFont="0" applyFill="0" applyBorder="0" applyAlignment="0" applyProtection="0">
      <alignment vertical="top"/>
    </xf>
    <xf numFmtId="0" fontId="41" fillId="0" borderId="0" applyNumberFormat="0" applyFill="0" applyBorder="0" applyAlignment="0" applyProtection="0">
      <alignment vertical="top"/>
    </xf>
    <xf numFmtId="0" fontId="22" fillId="0" borderId="0" applyProtection="0">
      <alignment vertical="top"/>
    </xf>
    <xf numFmtId="0" fontId="22" fillId="0" borderId="0" applyProtection="0">
      <alignment vertical="top"/>
    </xf>
    <xf numFmtId="0" fontId="22" fillId="0" borderId="0" applyProtection="0">
      <alignment vertical="top"/>
    </xf>
    <xf numFmtId="0" fontId="14" fillId="0" borderId="0" applyProtection="0">
      <alignment vertical="top"/>
    </xf>
    <xf numFmtId="0" fontId="42" fillId="0" borderId="0" applyProtection="0">
      <alignment vertical="top"/>
    </xf>
    <xf numFmtId="0" fontId="20" fillId="0" borderId="0" applyProtection="0">
      <alignment vertical="top"/>
    </xf>
    <xf numFmtId="0" fontId="43" fillId="0" borderId="0" applyProtection="0">
      <alignment vertical="top"/>
    </xf>
    <xf numFmtId="2" fontId="41" fillId="0" borderId="0" applyFill="0" applyBorder="0" applyAlignment="0" applyProtection="0">
      <alignment vertical="top"/>
    </xf>
    <xf numFmtId="0" fontId="44" fillId="0" borderId="166" applyNumberFormat="0" applyFill="0" applyAlignment="0" applyProtection="0"/>
    <xf numFmtId="0" fontId="44" fillId="0" borderId="166" applyNumberFormat="0" applyFill="0" applyAlignment="0" applyProtection="0"/>
    <xf numFmtId="0" fontId="44" fillId="0" borderId="166" applyNumberFormat="0" applyFill="0" applyAlignment="0" applyProtection="0"/>
    <xf numFmtId="0" fontId="44" fillId="0" borderId="166" applyNumberFormat="0" applyFill="0" applyAlignment="0" applyProtection="0"/>
    <xf numFmtId="0" fontId="44" fillId="0" borderId="166" applyNumberFormat="0" applyFill="0" applyAlignment="0" applyProtection="0"/>
    <xf numFmtId="0" fontId="44" fillId="0" borderId="166" applyNumberFormat="0" applyFill="0" applyAlignment="0" applyProtection="0"/>
    <xf numFmtId="0" fontId="44" fillId="0" borderId="166" applyNumberFormat="0" applyFill="0" applyAlignment="0" applyProtection="0"/>
    <xf numFmtId="0" fontId="44" fillId="0" borderId="166" applyNumberFormat="0" applyFill="0" applyAlignment="0" applyProtection="0"/>
    <xf numFmtId="0" fontId="44" fillId="0" borderId="166" applyNumberFormat="0" applyFill="0" applyAlignment="0" applyProtection="0"/>
    <xf numFmtId="0" fontId="45" fillId="0" borderId="158" applyNumberFormat="0" applyFill="0" applyAlignment="0" applyProtection="0"/>
    <xf numFmtId="0" fontId="45" fillId="0" borderId="158" applyNumberFormat="0" applyFill="0" applyAlignment="0" applyProtection="0"/>
    <xf numFmtId="0" fontId="45" fillId="0" borderId="158" applyNumberFormat="0" applyFill="0" applyAlignment="0" applyProtection="0"/>
    <xf numFmtId="0" fontId="45" fillId="0" borderId="158" applyNumberFormat="0" applyFill="0" applyAlignment="0" applyProtection="0"/>
    <xf numFmtId="0" fontId="45" fillId="0" borderId="158" applyNumberFormat="0" applyFill="0" applyAlignment="0" applyProtection="0"/>
    <xf numFmtId="0" fontId="45" fillId="0" borderId="158" applyNumberFormat="0" applyFill="0" applyAlignment="0" applyProtection="0"/>
    <xf numFmtId="0" fontId="45" fillId="0" borderId="158" applyNumberFormat="0" applyFill="0" applyAlignment="0" applyProtection="0"/>
    <xf numFmtId="0" fontId="45" fillId="0" borderId="158" applyNumberFormat="0" applyFill="0" applyAlignment="0" applyProtection="0"/>
    <xf numFmtId="0" fontId="45" fillId="0" borderId="158" applyNumberFormat="0" applyFill="0" applyAlignment="0" applyProtection="0"/>
    <xf numFmtId="0" fontId="22" fillId="0" borderId="0" applyNumberFormat="0" applyFill="0" applyBorder="0" applyAlignment="0" applyProtection="0">
      <alignment vertical="top"/>
    </xf>
    <xf numFmtId="0" fontId="41" fillId="0" borderId="0" applyNumberFormat="0" applyFill="0" applyBorder="0" applyAlignment="0" applyProtection="0">
      <alignment vertical="top"/>
    </xf>
    <xf numFmtId="0" fontId="46"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15" fillId="0" borderId="0"/>
    <xf numFmtId="0" fontId="2" fillId="0" borderId="0"/>
    <xf numFmtId="0" fontId="23" fillId="0" borderId="0"/>
    <xf numFmtId="0" fontId="47" fillId="0" borderId="0"/>
    <xf numFmtId="0" fontId="48" fillId="0" borderId="0"/>
    <xf numFmtId="0" fontId="2" fillId="0" borderId="0"/>
    <xf numFmtId="0" fontId="22" fillId="21" borderId="165"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17" fillId="0" borderId="0" applyFont="0" applyFill="0" applyBorder="0" applyAlignment="0" applyProtection="0"/>
    <xf numFmtId="0" fontId="49" fillId="0" borderId="0" applyNumberFormat="0" applyFill="0" applyBorder="0" applyProtection="0">
      <alignment vertical="top" wrapText="1"/>
    </xf>
    <xf numFmtId="0" fontId="51" fillId="0" borderId="0"/>
    <xf numFmtId="0" fontId="52" fillId="0" borderId="0"/>
    <xf numFmtId="0" fontId="50" fillId="0" borderId="0"/>
    <xf numFmtId="0" fontId="50" fillId="0" borderId="0"/>
    <xf numFmtId="0" fontId="22" fillId="0" borderId="0"/>
    <xf numFmtId="0" fontId="52" fillId="0" borderId="0"/>
    <xf numFmtId="0" fontId="1" fillId="0" borderId="0"/>
    <xf numFmtId="0" fontId="15" fillId="0" borderId="0"/>
  </cellStyleXfs>
  <cellXfs count="1113">
    <xf numFmtId="0" fontId="0" fillId="0" borderId="0" xfId="0"/>
    <xf numFmtId="0" fontId="5" fillId="0" borderId="0" xfId="0" applyFont="1"/>
    <xf numFmtId="0" fontId="5" fillId="0" borderId="1"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horizontal="center" vertical="center"/>
    </xf>
    <xf numFmtId="0" fontId="5" fillId="0" borderId="0" xfId="0" applyFont="1" applyBorder="1"/>
    <xf numFmtId="0" fontId="5" fillId="0" borderId="0" xfId="0" applyFont="1" applyFill="1" applyAlignment="1">
      <alignment vertical="center"/>
    </xf>
    <xf numFmtId="0" fontId="5" fillId="0" borderId="33" xfId="0" applyFont="1" applyFill="1" applyBorder="1" applyAlignment="1">
      <alignment horizontal="center" vertical="center"/>
    </xf>
    <xf numFmtId="0" fontId="5" fillId="0" borderId="34" xfId="0" applyFont="1" applyFill="1" applyBorder="1" applyAlignment="1">
      <alignment vertical="center"/>
    </xf>
    <xf numFmtId="164" fontId="5" fillId="0" borderId="33" xfId="0" applyNumberFormat="1" applyFont="1" applyFill="1" applyBorder="1" applyAlignment="1">
      <alignment horizontal="center" vertical="center"/>
    </xf>
    <xf numFmtId="0" fontId="12" fillId="0" borderId="8" xfId="0" applyFont="1" applyFill="1" applyBorder="1" applyAlignment="1">
      <alignment horizontal="center" vertical="center"/>
    </xf>
    <xf numFmtId="164" fontId="5" fillId="0" borderId="8" xfId="0" applyNumberFormat="1" applyFont="1" applyFill="1" applyBorder="1" applyAlignment="1">
      <alignment horizontal="center" vertical="center"/>
    </xf>
    <xf numFmtId="0" fontId="12" fillId="0" borderId="35" xfId="0" applyFont="1" applyFill="1" applyBorder="1" applyAlignment="1">
      <alignment horizontal="center" vertical="center"/>
    </xf>
    <xf numFmtId="164" fontId="5" fillId="0" borderId="37" xfId="0" applyNumberFormat="1" applyFont="1" applyFill="1" applyBorder="1" applyAlignment="1">
      <alignment horizontal="center" vertical="center"/>
    </xf>
    <xf numFmtId="0" fontId="12" fillId="0" borderId="34" xfId="0" applyFont="1" applyFill="1" applyBorder="1" applyAlignment="1">
      <alignment horizontal="center" vertical="center"/>
    </xf>
    <xf numFmtId="1" fontId="5" fillId="0" borderId="38" xfId="0" applyNumberFormat="1" applyFont="1" applyFill="1" applyBorder="1" applyAlignment="1">
      <alignment horizontal="center" vertical="center"/>
    </xf>
    <xf numFmtId="1" fontId="5" fillId="0" borderId="8" xfId="0" applyNumberFormat="1" applyFont="1" applyFill="1" applyBorder="1" applyAlignment="1">
      <alignment horizontal="center" vertical="center"/>
    </xf>
    <xf numFmtId="0" fontId="5" fillId="0" borderId="35" xfId="0" applyFont="1" applyFill="1" applyBorder="1" applyAlignment="1">
      <alignment horizontal="center" vertical="center"/>
    </xf>
    <xf numFmtId="164" fontId="5" fillId="0" borderId="38" xfId="0" applyNumberFormat="1" applyFont="1" applyFill="1" applyBorder="1" applyAlignment="1">
      <alignment horizontal="center" vertical="center"/>
    </xf>
    <xf numFmtId="164" fontId="5" fillId="0" borderId="35" xfId="0" applyNumberFormat="1" applyFont="1" applyFill="1" applyBorder="1" applyAlignment="1">
      <alignment horizontal="center" vertical="center"/>
    </xf>
    <xf numFmtId="0" fontId="13" fillId="0" borderId="39" xfId="0" applyFont="1" applyFill="1" applyBorder="1" applyAlignment="1">
      <alignment horizontal="center" vertical="center"/>
    </xf>
    <xf numFmtId="164" fontId="5" fillId="0" borderId="36" xfId="0" applyNumberFormat="1" applyFont="1" applyFill="1" applyBorder="1" applyAlignment="1">
      <alignment horizontal="center" vertical="center"/>
    </xf>
    <xf numFmtId="0" fontId="5" fillId="0" borderId="36" xfId="0" applyFont="1" applyFill="1" applyBorder="1" applyAlignment="1">
      <alignment horizontal="center" vertical="center"/>
    </xf>
    <xf numFmtId="164" fontId="5" fillId="0" borderId="39" xfId="0" applyNumberFormat="1" applyFont="1" applyFill="1" applyBorder="1" applyAlignment="1">
      <alignment horizontal="center" vertical="center"/>
    </xf>
    <xf numFmtId="164" fontId="5" fillId="0" borderId="40" xfId="0" applyNumberFormat="1" applyFont="1" applyFill="1" applyBorder="1" applyAlignment="1">
      <alignment horizontal="center" vertical="center"/>
    </xf>
    <xf numFmtId="0" fontId="5" fillId="0" borderId="37"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43" xfId="0" applyFont="1" applyFill="1" applyBorder="1" applyAlignment="1">
      <alignment vertical="center"/>
    </xf>
    <xf numFmtId="164" fontId="5" fillId="0" borderId="42" xfId="0" applyNumberFormat="1" applyFont="1" applyFill="1" applyBorder="1" applyAlignment="1">
      <alignment horizontal="center" vertical="center"/>
    </xf>
    <xf numFmtId="164" fontId="5" fillId="0" borderId="6" xfId="0" applyNumberFormat="1" applyFont="1" applyFill="1" applyBorder="1" applyAlignment="1">
      <alignment horizontal="center" vertical="center"/>
    </xf>
    <xf numFmtId="164" fontId="5" fillId="0" borderId="45" xfId="0" applyNumberFormat="1" applyFont="1" applyFill="1" applyBorder="1" applyAlignment="1">
      <alignment horizontal="center" vertical="center"/>
    </xf>
    <xf numFmtId="1" fontId="5" fillId="0" borderId="46" xfId="0" applyNumberFormat="1" applyFont="1" applyFill="1" applyBorder="1" applyAlignment="1">
      <alignment horizontal="center" vertical="center"/>
    </xf>
    <xf numFmtId="1" fontId="5" fillId="0" borderId="6" xfId="0" applyNumberFormat="1" applyFont="1" applyFill="1" applyBorder="1" applyAlignment="1">
      <alignment horizontal="center" vertical="center"/>
    </xf>
    <xf numFmtId="164" fontId="5" fillId="0" borderId="44" xfId="0" applyNumberFormat="1" applyFont="1" applyFill="1" applyBorder="1" applyAlignment="1">
      <alignment horizontal="center" vertical="center"/>
    </xf>
    <xf numFmtId="164" fontId="5" fillId="0" borderId="46" xfId="0" applyNumberFormat="1" applyFont="1" applyFill="1" applyBorder="1" applyAlignment="1">
      <alignment horizontal="center" vertical="center"/>
    </xf>
    <xf numFmtId="1" fontId="5" fillId="0" borderId="47" xfId="0" applyNumberFormat="1" applyFont="1" applyFill="1" applyBorder="1" applyAlignment="1">
      <alignment horizontal="center" vertical="center"/>
    </xf>
    <xf numFmtId="164" fontId="5" fillId="0" borderId="48" xfId="0" applyNumberFormat="1" applyFont="1" applyFill="1" applyBorder="1" applyAlignment="1">
      <alignment horizontal="center" vertical="center"/>
    </xf>
    <xf numFmtId="164" fontId="5" fillId="0" borderId="47" xfId="0" applyNumberFormat="1" applyFont="1" applyFill="1" applyBorder="1" applyAlignment="1">
      <alignment horizontal="center" vertical="center"/>
    </xf>
    <xf numFmtId="164" fontId="5" fillId="0" borderId="49" xfId="0" applyNumberFormat="1" applyFont="1" applyFill="1" applyBorder="1" applyAlignment="1">
      <alignment horizontal="center" vertical="center"/>
    </xf>
    <xf numFmtId="0" fontId="8" fillId="0" borderId="51" xfId="0" applyFont="1" applyFill="1" applyBorder="1" applyAlignment="1">
      <alignment horizontal="center" vertical="center"/>
    </xf>
    <xf numFmtId="0" fontId="8" fillId="0" borderId="52" xfId="0" applyFont="1" applyFill="1" applyBorder="1" applyAlignment="1">
      <alignment vertical="center"/>
    </xf>
    <xf numFmtId="164" fontId="5" fillId="0" borderId="51" xfId="0" applyNumberFormat="1" applyFont="1" applyFill="1" applyBorder="1" applyAlignment="1">
      <alignment horizontal="center" vertical="center"/>
    </xf>
    <xf numFmtId="164" fontId="5" fillId="0" borderId="7" xfId="0" applyNumberFormat="1" applyFont="1" applyFill="1" applyBorder="1" applyAlignment="1">
      <alignment horizontal="center" vertical="center"/>
    </xf>
    <xf numFmtId="164" fontId="5" fillId="0" borderId="54" xfId="0" applyNumberFormat="1" applyFont="1" applyFill="1" applyBorder="1" applyAlignment="1">
      <alignment horizontal="center" vertical="center"/>
    </xf>
    <xf numFmtId="1" fontId="5" fillId="0" borderId="55" xfId="0" applyNumberFormat="1" applyFont="1" applyFill="1" applyBorder="1" applyAlignment="1">
      <alignment horizontal="center" vertical="center"/>
    </xf>
    <xf numFmtId="1" fontId="5" fillId="0" borderId="7" xfId="0" applyNumberFormat="1" applyFont="1" applyFill="1" applyBorder="1" applyAlignment="1">
      <alignment horizontal="center" vertical="center"/>
    </xf>
    <xf numFmtId="164" fontId="5" fillId="0" borderId="53" xfId="0" applyNumberFormat="1" applyFont="1" applyFill="1" applyBorder="1" applyAlignment="1">
      <alignment horizontal="center" vertical="center"/>
    </xf>
    <xf numFmtId="164" fontId="5" fillId="0" borderId="55" xfId="0" applyNumberFormat="1" applyFont="1" applyFill="1" applyBorder="1" applyAlignment="1">
      <alignment horizontal="center" vertical="center"/>
    </xf>
    <xf numFmtId="1" fontId="5" fillId="0" borderId="56" xfId="0" applyNumberFormat="1" applyFont="1" applyFill="1" applyBorder="1" applyAlignment="1">
      <alignment horizontal="center" vertical="center"/>
    </xf>
    <xf numFmtId="164" fontId="5" fillId="0" borderId="57" xfId="0" applyNumberFormat="1" applyFont="1" applyFill="1" applyBorder="1" applyAlignment="1">
      <alignment horizontal="center" vertical="center"/>
    </xf>
    <xf numFmtId="164" fontId="5" fillId="0" borderId="56" xfId="0" applyNumberFormat="1" applyFont="1" applyFill="1" applyBorder="1" applyAlignment="1">
      <alignment horizontal="center" vertical="center"/>
    </xf>
    <xf numFmtId="164" fontId="5" fillId="0" borderId="58" xfId="0" applyNumberFormat="1" applyFont="1" applyFill="1" applyBorder="1" applyAlignment="1">
      <alignment horizontal="center" vertical="center"/>
    </xf>
    <xf numFmtId="0" fontId="5" fillId="0" borderId="1" xfId="0" applyFont="1" applyFill="1" applyBorder="1" applyAlignment="1">
      <alignment vertical="center"/>
    </xf>
    <xf numFmtId="0" fontId="8" fillId="0" borderId="33" xfId="0" applyFont="1" applyFill="1" applyBorder="1" applyAlignment="1">
      <alignment horizontal="center" vertical="center"/>
    </xf>
    <xf numFmtId="0" fontId="8" fillId="0" borderId="34" xfId="0" applyFont="1" applyFill="1" applyBorder="1" applyAlignment="1">
      <alignment vertical="center"/>
    </xf>
    <xf numFmtId="1" fontId="5" fillId="0" borderId="39" xfId="0" applyNumberFormat="1" applyFont="1" applyFill="1" applyBorder="1" applyAlignment="1">
      <alignment horizontal="center" vertical="center"/>
    </xf>
    <xf numFmtId="0" fontId="5" fillId="0" borderId="0" xfId="0" applyFont="1" applyFill="1" applyBorder="1" applyAlignment="1">
      <alignment vertical="center"/>
    </xf>
    <xf numFmtId="164" fontId="5" fillId="0" borderId="0" xfId="0" applyNumberFormat="1" applyFont="1" applyFill="1" applyAlignment="1">
      <alignment horizontal="center" vertical="center"/>
    </xf>
    <xf numFmtId="0" fontId="12" fillId="0" borderId="0" xfId="0" applyFont="1" applyFill="1" applyAlignment="1">
      <alignment horizontal="center" vertical="center"/>
    </xf>
    <xf numFmtId="1" fontId="5" fillId="0" borderId="0" xfId="0" applyNumberFormat="1" applyFont="1" applyFill="1" applyAlignment="1">
      <alignment horizontal="center" vertical="center"/>
    </xf>
    <xf numFmtId="0" fontId="5"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horizontal="center" vertical="center" wrapText="1"/>
    </xf>
    <xf numFmtId="0" fontId="5" fillId="0" borderId="6" xfId="0" applyFont="1" applyBorder="1"/>
    <xf numFmtId="0" fontId="5" fillId="0" borderId="82" xfId="0" applyFont="1" applyBorder="1" applyAlignment="1">
      <alignment horizontal="center"/>
    </xf>
    <xf numFmtId="164" fontId="8" fillId="0" borderId="82" xfId="0" applyNumberFormat="1" applyFont="1" applyBorder="1" applyAlignment="1">
      <alignment horizontal="center"/>
    </xf>
    <xf numFmtId="0" fontId="8" fillId="0" borderId="82" xfId="0" applyFont="1" applyBorder="1" applyAlignment="1">
      <alignment horizontal="center"/>
    </xf>
    <xf numFmtId="0" fontId="5" fillId="0" borderId="82" xfId="0" applyFont="1" applyFill="1" applyBorder="1" applyAlignment="1">
      <alignment horizontal="center"/>
    </xf>
    <xf numFmtId="0" fontId="5" fillId="4" borderId="82" xfId="0" applyFont="1" applyFill="1" applyBorder="1" applyAlignment="1">
      <alignment horizontal="center"/>
    </xf>
    <xf numFmtId="1" fontId="8" fillId="0" borderId="82" xfId="0" applyNumberFormat="1" applyFont="1" applyBorder="1" applyAlignment="1">
      <alignment horizontal="center"/>
    </xf>
    <xf numFmtId="164" fontId="5" fillId="0" borderId="82" xfId="0" applyNumberFormat="1" applyFont="1" applyBorder="1" applyAlignment="1">
      <alignment horizontal="center"/>
    </xf>
    <xf numFmtId="1" fontId="5" fillId="0" borderId="82" xfId="0" applyNumberFormat="1" applyFont="1" applyBorder="1" applyAlignment="1">
      <alignment horizontal="center"/>
    </xf>
    <xf numFmtId="0" fontId="10" fillId="0" borderId="82" xfId="0" applyFont="1" applyBorder="1" applyAlignment="1">
      <alignment horizontal="center"/>
    </xf>
    <xf numFmtId="0" fontId="5" fillId="0" borderId="0" xfId="0" applyFont="1" applyBorder="1" applyAlignment="1">
      <alignment horizontal="center"/>
    </xf>
    <xf numFmtId="0" fontId="5" fillId="3" borderId="72" xfId="0" applyFont="1" applyFill="1" applyBorder="1"/>
    <xf numFmtId="0" fontId="5" fillId="3" borderId="71" xfId="0" applyFont="1" applyFill="1" applyBorder="1"/>
    <xf numFmtId="0" fontId="5" fillId="3" borderId="84" xfId="0" applyFont="1" applyFill="1" applyBorder="1" applyAlignment="1">
      <alignment horizontal="center"/>
    </xf>
    <xf numFmtId="0" fontId="5" fillId="3" borderId="83" xfId="0" applyFont="1" applyFill="1" applyBorder="1" applyAlignment="1">
      <alignment horizontal="center"/>
    </xf>
    <xf numFmtId="0" fontId="5" fillId="3" borderId="0" xfId="0" applyFont="1" applyFill="1" applyBorder="1"/>
    <xf numFmtId="0" fontId="8" fillId="3" borderId="8" xfId="0" applyFont="1" applyFill="1" applyBorder="1" applyAlignment="1">
      <alignment horizontal="center" wrapText="1"/>
    </xf>
    <xf numFmtId="0" fontId="8" fillId="3" borderId="34" xfId="0" applyFont="1" applyFill="1" applyBorder="1" applyAlignment="1">
      <alignment wrapText="1"/>
    </xf>
    <xf numFmtId="0" fontId="5" fillId="3" borderId="87" xfId="0" applyFont="1" applyFill="1" applyBorder="1" applyAlignment="1">
      <alignment horizontal="center" wrapText="1"/>
    </xf>
    <xf numFmtId="164" fontId="8" fillId="3" borderId="87" xfId="0" applyNumberFormat="1" applyFont="1" applyFill="1" applyBorder="1" applyAlignment="1">
      <alignment horizontal="center" wrapText="1"/>
    </xf>
    <xf numFmtId="0" fontId="8" fillId="3" borderId="88" xfId="0" applyFont="1" applyFill="1" applyBorder="1" applyAlignment="1">
      <alignment horizontal="center" wrapText="1"/>
    </xf>
    <xf numFmtId="0" fontId="8" fillId="3" borderId="89" xfId="0" applyFont="1" applyFill="1" applyBorder="1" applyAlignment="1">
      <alignment horizontal="center" wrapText="1"/>
    </xf>
    <xf numFmtId="0" fontId="5" fillId="3" borderId="90" xfId="0" applyFont="1" applyFill="1" applyBorder="1" applyAlignment="1">
      <alignment horizontal="center" wrapText="1"/>
    </xf>
    <xf numFmtId="0" fontId="5" fillId="3" borderId="91" xfId="0" applyFont="1" applyFill="1" applyBorder="1" applyAlignment="1">
      <alignment horizontal="center" wrapText="1"/>
    </xf>
    <xf numFmtId="0" fontId="5" fillId="3" borderId="36" xfId="0" applyFont="1" applyFill="1" applyBorder="1" applyAlignment="1">
      <alignment horizontal="center" wrapText="1"/>
    </xf>
    <xf numFmtId="0" fontId="5" fillId="3" borderId="92" xfId="0" applyFont="1" applyFill="1" applyBorder="1" applyAlignment="1">
      <alignment horizontal="center" wrapText="1"/>
    </xf>
    <xf numFmtId="1" fontId="8" fillId="3" borderId="87" xfId="0" applyNumberFormat="1" applyFont="1" applyFill="1" applyBorder="1" applyAlignment="1">
      <alignment horizontal="center" wrapText="1"/>
    </xf>
    <xf numFmtId="164" fontId="5" fillId="3" borderId="87" xfId="0" applyNumberFormat="1" applyFont="1" applyFill="1" applyBorder="1" applyAlignment="1">
      <alignment horizontal="center" wrapText="1"/>
    </xf>
    <xf numFmtId="1" fontId="5" fillId="3" borderId="91" xfId="0" applyNumberFormat="1" applyFont="1" applyFill="1" applyBorder="1" applyAlignment="1">
      <alignment horizontal="center" wrapText="1"/>
    </xf>
    <xf numFmtId="0" fontId="10" fillId="3" borderId="88" xfId="0" applyFont="1" applyFill="1" applyBorder="1" applyAlignment="1">
      <alignment horizontal="center" wrapText="1"/>
    </xf>
    <xf numFmtId="0" fontId="10" fillId="3" borderId="94" xfId="0" applyFont="1" applyFill="1" applyBorder="1" applyAlignment="1">
      <alignment horizontal="center" wrapText="1"/>
    </xf>
    <xf numFmtId="0" fontId="10" fillId="3" borderId="4" xfId="0" applyFont="1" applyFill="1" applyBorder="1" applyAlignment="1">
      <alignment horizontal="center" wrapText="1"/>
    </xf>
    <xf numFmtId="0" fontId="10" fillId="3" borderId="3" xfId="0" applyFont="1" applyFill="1" applyBorder="1" applyAlignment="1">
      <alignment horizontal="center" wrapText="1"/>
    </xf>
    <xf numFmtId="0" fontId="10" fillId="3" borderId="1" xfId="0" applyFont="1" applyFill="1" applyBorder="1" applyAlignment="1">
      <alignment horizontal="center" wrapText="1"/>
    </xf>
    <xf numFmtId="164" fontId="5" fillId="3" borderId="95" xfId="0" applyNumberFormat="1" applyFont="1" applyFill="1" applyBorder="1" applyAlignment="1">
      <alignment horizontal="center" wrapText="1"/>
    </xf>
    <xf numFmtId="164" fontId="5" fillId="3" borderId="3" xfId="0" applyNumberFormat="1" applyFont="1" applyFill="1" applyBorder="1" applyAlignment="1">
      <alignment horizontal="center" wrapText="1"/>
    </xf>
    <xf numFmtId="164" fontId="5" fillId="3" borderId="91" xfId="0" applyNumberFormat="1" applyFont="1" applyFill="1" applyBorder="1" applyAlignment="1">
      <alignment horizontal="center" wrapText="1"/>
    </xf>
    <xf numFmtId="164" fontId="8" fillId="3" borderId="1" xfId="0" applyNumberFormat="1" applyFont="1" applyFill="1" applyBorder="1" applyAlignment="1">
      <alignment horizontal="center" wrapText="1"/>
    </xf>
    <xf numFmtId="0" fontId="8" fillId="3" borderId="92" xfId="0" applyFont="1" applyFill="1" applyBorder="1" applyAlignment="1">
      <alignment horizontal="center" wrapText="1"/>
    </xf>
    <xf numFmtId="0" fontId="8" fillId="3" borderId="91" xfId="0" applyFont="1" applyFill="1" applyBorder="1" applyAlignment="1">
      <alignment horizontal="center" wrapText="1"/>
    </xf>
    <xf numFmtId="164" fontId="8" fillId="3" borderId="88" xfId="0" applyNumberFormat="1" applyFont="1" applyFill="1" applyBorder="1" applyAlignment="1">
      <alignment horizontal="center" wrapText="1"/>
    </xf>
    <xf numFmtId="0" fontId="8" fillId="3" borderId="87" xfId="0" applyFont="1" applyFill="1" applyBorder="1" applyAlignment="1">
      <alignment horizontal="center" wrapText="1"/>
    </xf>
    <xf numFmtId="164" fontId="8" fillId="3" borderId="89" xfId="0" applyNumberFormat="1" applyFont="1" applyFill="1" applyBorder="1" applyAlignment="1">
      <alignment horizontal="center" wrapText="1"/>
    </xf>
    <xf numFmtId="164" fontId="8" fillId="3" borderId="96" xfId="0" applyNumberFormat="1" applyFont="1" applyFill="1" applyBorder="1" applyAlignment="1">
      <alignment horizontal="center" wrapText="1"/>
    </xf>
    <xf numFmtId="164" fontId="8" fillId="3" borderId="17" xfId="0" applyNumberFormat="1" applyFont="1" applyFill="1" applyBorder="1" applyAlignment="1">
      <alignment horizontal="center" wrapText="1"/>
    </xf>
    <xf numFmtId="164" fontId="8" fillId="3" borderId="14" xfId="0" applyNumberFormat="1" applyFont="1" applyFill="1" applyBorder="1" applyAlignment="1">
      <alignment horizontal="center" wrapText="1"/>
    </xf>
    <xf numFmtId="164" fontId="8" fillId="3" borderId="13" xfId="0" applyNumberFormat="1" applyFont="1" applyFill="1" applyBorder="1" applyAlignment="1">
      <alignment horizontal="center" wrapText="1"/>
    </xf>
    <xf numFmtId="164" fontId="8" fillId="3" borderId="97" xfId="0" applyNumberFormat="1" applyFont="1" applyFill="1" applyBorder="1" applyAlignment="1">
      <alignment horizontal="center" wrapText="1"/>
    </xf>
    <xf numFmtId="1" fontId="8" fillId="3" borderId="98" xfId="0" applyNumberFormat="1" applyFont="1" applyFill="1" applyBorder="1" applyAlignment="1">
      <alignment horizontal="center" wrapText="1"/>
    </xf>
    <xf numFmtId="1" fontId="8" fillId="3" borderId="8" xfId="0" applyNumberFormat="1" applyFont="1" applyFill="1" applyBorder="1" applyAlignment="1">
      <alignment horizontal="center" wrapText="1"/>
    </xf>
    <xf numFmtId="1" fontId="8" fillId="3" borderId="99" xfId="0" applyNumberFormat="1" applyFont="1" applyFill="1" applyBorder="1" applyAlignment="1">
      <alignment horizontal="center" wrapText="1"/>
    </xf>
    <xf numFmtId="1" fontId="8" fillId="3" borderId="37" xfId="0" applyNumberFormat="1" applyFont="1" applyFill="1" applyBorder="1" applyAlignment="1">
      <alignment horizontal="center" wrapText="1"/>
    </xf>
    <xf numFmtId="1" fontId="8" fillId="3" borderId="34" xfId="0" applyNumberFormat="1" applyFont="1" applyFill="1" applyBorder="1" applyAlignment="1">
      <alignment wrapText="1"/>
    </xf>
    <xf numFmtId="0" fontId="8" fillId="3" borderId="33" xfId="0" applyFont="1" applyFill="1" applyBorder="1" applyAlignment="1">
      <alignment horizontal="center" wrapText="1"/>
    </xf>
    <xf numFmtId="0" fontId="5" fillId="3" borderId="8" xfId="0" applyFont="1" applyFill="1" applyBorder="1" applyAlignment="1">
      <alignment horizontal="center" wrapText="1"/>
    </xf>
    <xf numFmtId="0" fontId="5" fillId="3" borderId="41" xfId="0" applyFont="1" applyFill="1" applyBorder="1" applyAlignment="1">
      <alignment horizontal="center" wrapText="1"/>
    </xf>
    <xf numFmtId="0" fontId="5" fillId="3" borderId="0" xfId="0" applyFont="1" applyFill="1" applyBorder="1" applyAlignment="1">
      <alignment wrapText="1"/>
    </xf>
    <xf numFmtId="0" fontId="5" fillId="3" borderId="6" xfId="0" applyFont="1" applyFill="1" applyBorder="1" applyAlignment="1">
      <alignment horizontal="center" vertical="center"/>
    </xf>
    <xf numFmtId="0" fontId="5" fillId="3" borderId="43" xfId="0" applyFont="1" applyFill="1" applyBorder="1"/>
    <xf numFmtId="0" fontId="5" fillId="3" borderId="6" xfId="0" applyFont="1" applyFill="1" applyBorder="1" applyAlignment="1">
      <alignment horizontal="center"/>
    </xf>
    <xf numFmtId="164" fontId="8" fillId="3" borderId="6" xfId="0" applyNumberFormat="1" applyFont="1" applyFill="1" applyBorder="1" applyAlignment="1">
      <alignment horizontal="center"/>
    </xf>
    <xf numFmtId="0" fontId="8" fillId="3" borderId="100" xfId="0" applyFont="1" applyFill="1" applyBorder="1" applyAlignment="1">
      <alignment horizontal="center"/>
    </xf>
    <xf numFmtId="0" fontId="8" fillId="3" borderId="43" xfId="0" applyFont="1" applyFill="1" applyBorder="1" applyAlignment="1">
      <alignment horizontal="center"/>
    </xf>
    <xf numFmtId="0" fontId="5" fillId="3" borderId="46" xfId="0" applyFont="1" applyFill="1" applyBorder="1" applyAlignment="1">
      <alignment horizontal="center"/>
    </xf>
    <xf numFmtId="0" fontId="5" fillId="3" borderId="45" xfId="0" applyFont="1" applyFill="1" applyBorder="1" applyAlignment="1">
      <alignment horizontal="center"/>
    </xf>
    <xf numFmtId="0" fontId="5" fillId="3" borderId="48" xfId="0" applyFont="1" applyFill="1" applyBorder="1" applyAlignment="1">
      <alignment horizontal="center"/>
    </xf>
    <xf numFmtId="0" fontId="5" fillId="3" borderId="101" xfId="0" applyFont="1" applyFill="1" applyBorder="1" applyAlignment="1">
      <alignment horizontal="center"/>
    </xf>
    <xf numFmtId="1" fontId="8" fillId="3" borderId="6" xfId="0" applyNumberFormat="1" applyFont="1" applyFill="1" applyBorder="1" applyAlignment="1">
      <alignment horizontal="center"/>
    </xf>
    <xf numFmtId="0" fontId="12" fillId="3" borderId="45" xfId="0" quotePrefix="1" applyFont="1" applyFill="1" applyBorder="1" applyAlignment="1">
      <alignment horizontal="center"/>
    </xf>
    <xf numFmtId="164" fontId="5" fillId="3" borderId="6" xfId="0" applyNumberFormat="1" applyFont="1" applyFill="1" applyBorder="1" applyAlignment="1">
      <alignment horizontal="center"/>
    </xf>
    <xf numFmtId="164" fontId="13" fillId="3" borderId="6" xfId="0" applyNumberFormat="1" applyFont="1" applyFill="1" applyBorder="1" applyAlignment="1">
      <alignment horizontal="center"/>
    </xf>
    <xf numFmtId="164" fontId="13" fillId="3" borderId="43" xfId="0" applyNumberFormat="1" applyFont="1" applyFill="1" applyBorder="1" applyAlignment="1">
      <alignment horizontal="center"/>
    </xf>
    <xf numFmtId="1" fontId="13" fillId="3" borderId="46" xfId="0" applyNumberFormat="1" applyFont="1" applyFill="1" applyBorder="1" applyAlignment="1">
      <alignment horizontal="center"/>
    </xf>
    <xf numFmtId="164" fontId="13" fillId="3" borderId="6" xfId="0" quotePrefix="1" applyNumberFormat="1" applyFont="1" applyFill="1" applyBorder="1" applyAlignment="1">
      <alignment horizontal="center"/>
    </xf>
    <xf numFmtId="164" fontId="10" fillId="3" borderId="6" xfId="0" applyNumberFormat="1" applyFont="1" applyFill="1" applyBorder="1" applyAlignment="1">
      <alignment horizontal="center"/>
    </xf>
    <xf numFmtId="0" fontId="5" fillId="3" borderId="6" xfId="0" quotePrefix="1" applyFont="1" applyFill="1" applyBorder="1" applyAlignment="1">
      <alignment horizontal="center"/>
    </xf>
    <xf numFmtId="9" fontId="5" fillId="3" borderId="6" xfId="0" quotePrefix="1" applyNumberFormat="1" applyFont="1" applyFill="1" applyBorder="1" applyAlignment="1">
      <alignment horizontal="center"/>
    </xf>
    <xf numFmtId="164" fontId="8" fillId="3" borderId="6" xfId="0" quotePrefix="1" applyNumberFormat="1" applyFont="1" applyFill="1" applyBorder="1" applyAlignment="1">
      <alignment horizontal="center"/>
    </xf>
    <xf numFmtId="0" fontId="10" fillId="3" borderId="100" xfId="0" applyFont="1" applyFill="1" applyBorder="1" applyAlignment="1">
      <alignment horizontal="center"/>
    </xf>
    <xf numFmtId="0" fontId="10" fillId="3" borderId="102" xfId="0" applyFont="1" applyFill="1" applyBorder="1" applyAlignment="1">
      <alignment horizontal="center"/>
    </xf>
    <xf numFmtId="0" fontId="10" fillId="3" borderId="47" xfId="0" applyFont="1" applyFill="1" applyBorder="1" applyAlignment="1">
      <alignment horizontal="center"/>
    </xf>
    <xf numFmtId="0" fontId="10" fillId="3" borderId="49" xfId="0" applyFont="1" applyFill="1" applyBorder="1" applyAlignment="1">
      <alignment horizontal="center"/>
    </xf>
    <xf numFmtId="0" fontId="10" fillId="3" borderId="48" xfId="0" applyFont="1" applyFill="1" applyBorder="1" applyAlignment="1">
      <alignment horizontal="center"/>
    </xf>
    <xf numFmtId="164" fontId="5" fillId="3" borderId="103" xfId="0" applyNumberFormat="1" applyFont="1" applyFill="1" applyBorder="1" applyAlignment="1">
      <alignment horizontal="center"/>
    </xf>
    <xf numFmtId="164" fontId="5" fillId="3" borderId="49" xfId="0" applyNumberFormat="1" applyFont="1" applyFill="1" applyBorder="1" applyAlignment="1">
      <alignment horizontal="center"/>
    </xf>
    <xf numFmtId="164" fontId="5" fillId="3" borderId="45" xfId="0" applyNumberFormat="1" applyFont="1" applyFill="1" applyBorder="1" applyAlignment="1">
      <alignment horizontal="center"/>
    </xf>
    <xf numFmtId="0" fontId="8" fillId="3" borderId="104" xfId="0" applyFont="1" applyFill="1" applyBorder="1" applyAlignment="1">
      <alignment horizontal="center"/>
    </xf>
    <xf numFmtId="164" fontId="8" fillId="3" borderId="105" xfId="0" applyNumberFormat="1" applyFont="1" applyFill="1" applyBorder="1" applyAlignment="1">
      <alignment horizontal="center"/>
    </xf>
    <xf numFmtId="0" fontId="5" fillId="3" borderId="106" xfId="0" applyFont="1" applyFill="1" applyBorder="1" applyAlignment="1">
      <alignment horizontal="center"/>
    </xf>
    <xf numFmtId="0" fontId="5" fillId="3" borderId="107" xfId="0" applyFont="1" applyFill="1" applyBorder="1" applyAlignment="1">
      <alignment horizontal="center"/>
    </xf>
    <xf numFmtId="0" fontId="5" fillId="3" borderId="108" xfId="0" applyFont="1" applyFill="1" applyBorder="1" applyAlignment="1">
      <alignment horizontal="center"/>
    </xf>
    <xf numFmtId="164" fontId="8" fillId="3" borderId="104" xfId="0" applyNumberFormat="1" applyFont="1" applyFill="1" applyBorder="1" applyAlignment="1">
      <alignment horizontal="center"/>
    </xf>
    <xf numFmtId="0" fontId="5" fillId="3" borderId="106" xfId="0" quotePrefix="1" applyFont="1" applyFill="1" applyBorder="1" applyAlignment="1">
      <alignment horizontal="center"/>
    </xf>
    <xf numFmtId="0" fontId="5" fillId="3" borderId="109" xfId="0" applyFont="1" applyFill="1" applyBorder="1" applyAlignment="1">
      <alignment horizontal="center"/>
    </xf>
    <xf numFmtId="0" fontId="5" fillId="3" borderId="108" xfId="0" quotePrefix="1" applyFont="1" applyFill="1" applyBorder="1" applyAlignment="1">
      <alignment horizontal="center"/>
    </xf>
    <xf numFmtId="164" fontId="8" fillId="3" borderId="110" xfId="0" applyNumberFormat="1" applyFont="1" applyFill="1" applyBorder="1" applyAlignment="1">
      <alignment horizontal="center"/>
    </xf>
    <xf numFmtId="164" fontId="8" fillId="3" borderId="111" xfId="0" quotePrefix="1" applyNumberFormat="1" applyFont="1" applyFill="1" applyBorder="1" applyAlignment="1">
      <alignment horizontal="center"/>
    </xf>
    <xf numFmtId="164" fontId="8" fillId="3" borderId="112" xfId="0" quotePrefix="1" applyNumberFormat="1" applyFont="1" applyFill="1" applyBorder="1" applyAlignment="1">
      <alignment horizontal="center"/>
    </xf>
    <xf numFmtId="164" fontId="8" fillId="3" borderId="113" xfId="0" quotePrefix="1" applyNumberFormat="1" applyFont="1" applyFill="1" applyBorder="1" applyAlignment="1">
      <alignment horizontal="center"/>
    </xf>
    <xf numFmtId="164" fontId="8" fillId="3" borderId="115" xfId="0" applyNumberFormat="1" applyFont="1" applyFill="1" applyBorder="1" applyAlignment="1">
      <alignment horizontal="center"/>
    </xf>
    <xf numFmtId="1" fontId="5" fillId="3" borderId="116" xfId="0" quotePrefix="1" applyNumberFormat="1" applyFont="1" applyFill="1" applyBorder="1" applyAlignment="1">
      <alignment horizontal="center"/>
    </xf>
    <xf numFmtId="1" fontId="5" fillId="3" borderId="82" xfId="0" quotePrefix="1" applyNumberFormat="1" applyFont="1" applyFill="1" applyBorder="1" applyAlignment="1">
      <alignment horizontal="center"/>
    </xf>
    <xf numFmtId="1" fontId="5" fillId="3" borderId="82" xfId="0" applyNumberFormat="1" applyFont="1" applyFill="1" applyBorder="1" applyAlignment="1">
      <alignment horizontal="center"/>
    </xf>
    <xf numFmtId="1" fontId="5" fillId="3" borderId="117" xfId="0" applyNumberFormat="1" applyFont="1" applyFill="1" applyBorder="1" applyAlignment="1">
      <alignment horizontal="center"/>
    </xf>
    <xf numFmtId="1" fontId="5" fillId="3" borderId="116" xfId="0" applyNumberFormat="1" applyFont="1" applyFill="1" applyBorder="1" applyAlignment="1">
      <alignment horizontal="center"/>
    </xf>
    <xf numFmtId="1" fontId="5" fillId="3" borderId="118" xfId="0" applyNumberFormat="1" applyFont="1" applyFill="1" applyBorder="1" applyAlignment="1">
      <alignment horizontal="center"/>
    </xf>
    <xf numFmtId="1" fontId="5" fillId="3" borderId="119" xfId="0" applyNumberFormat="1" applyFont="1" applyFill="1" applyBorder="1" applyAlignment="1">
      <alignment horizontal="center"/>
    </xf>
    <xf numFmtId="0" fontId="5" fillId="3" borderId="42" xfId="0" quotePrefix="1" applyFont="1" applyFill="1" applyBorder="1" applyAlignment="1">
      <alignment horizontal="center"/>
    </xf>
    <xf numFmtId="0" fontId="5" fillId="3" borderId="50" xfId="0" applyFont="1" applyFill="1" applyBorder="1" applyAlignment="1">
      <alignment horizontal="center"/>
    </xf>
    <xf numFmtId="0" fontId="8" fillId="0" borderId="6" xfId="0" applyFont="1" applyBorder="1" applyAlignment="1">
      <alignment horizontal="center" vertical="center"/>
    </xf>
    <xf numFmtId="0" fontId="8" fillId="0" borderId="43" xfId="0" applyFont="1" applyBorder="1"/>
    <xf numFmtId="1" fontId="5" fillId="0" borderId="6" xfId="0" applyNumberFormat="1" applyFont="1" applyBorder="1" applyAlignment="1">
      <alignment horizontal="center"/>
    </xf>
    <xf numFmtId="164" fontId="8" fillId="0" borderId="6" xfId="0" applyNumberFormat="1" applyFont="1" applyBorder="1" applyAlignment="1">
      <alignment horizontal="center"/>
    </xf>
    <xf numFmtId="1" fontId="8" fillId="0" borderId="100" xfId="0" applyNumberFormat="1" applyFont="1" applyBorder="1" applyAlignment="1">
      <alignment horizontal="center"/>
    </xf>
    <xf numFmtId="1" fontId="8" fillId="0" borderId="43" xfId="0" applyNumberFormat="1" applyFont="1" applyBorder="1" applyAlignment="1">
      <alignment horizontal="center"/>
    </xf>
    <xf numFmtId="1" fontId="5" fillId="0" borderId="46" xfId="0" applyNumberFormat="1" applyFont="1" applyBorder="1" applyAlignment="1">
      <alignment horizontal="center"/>
    </xf>
    <xf numFmtId="1" fontId="5" fillId="0" borderId="45" xfId="0" applyNumberFormat="1" applyFont="1" applyBorder="1" applyAlignment="1">
      <alignment horizontal="center"/>
    </xf>
    <xf numFmtId="1" fontId="5" fillId="4" borderId="48" xfId="0" applyNumberFormat="1" applyFont="1" applyFill="1" applyBorder="1" applyAlignment="1">
      <alignment horizontal="center"/>
    </xf>
    <xf numFmtId="1" fontId="5" fillId="0" borderId="101" xfId="0" applyNumberFormat="1" applyFont="1" applyBorder="1" applyAlignment="1">
      <alignment horizontal="center"/>
    </xf>
    <xf numFmtId="1" fontId="5" fillId="0" borderId="8" xfId="0" applyNumberFormat="1" applyFont="1" applyFill="1" applyBorder="1" applyAlignment="1">
      <alignment horizontal="center"/>
    </xf>
    <xf numFmtId="1" fontId="8" fillId="0" borderId="6" xfId="0" applyNumberFormat="1" applyFont="1" applyBorder="1" applyAlignment="1">
      <alignment horizontal="center"/>
    </xf>
    <xf numFmtId="0" fontId="5" fillId="0" borderId="6" xfId="0" applyNumberFormat="1" applyFont="1" applyBorder="1" applyAlignment="1">
      <alignment horizontal="center"/>
    </xf>
    <xf numFmtId="1" fontId="5" fillId="0" borderId="8" xfId="0" applyNumberFormat="1" applyFont="1" applyBorder="1" applyAlignment="1">
      <alignment horizontal="center"/>
    </xf>
    <xf numFmtId="164" fontId="5" fillId="0" borderId="101" xfId="0" applyNumberFormat="1" applyFont="1" applyBorder="1" applyAlignment="1">
      <alignment horizontal="center"/>
    </xf>
    <xf numFmtId="164" fontId="5" fillId="0" borderId="45" xfId="0" applyNumberFormat="1" applyFont="1" applyBorder="1" applyAlignment="1">
      <alignment horizontal="center"/>
    </xf>
    <xf numFmtId="164" fontId="5" fillId="0" borderId="6" xfId="0" applyNumberFormat="1" applyFont="1" applyBorder="1" applyAlignment="1">
      <alignment horizontal="center"/>
    </xf>
    <xf numFmtId="164" fontId="5" fillId="0" borderId="8" xfId="0" applyNumberFormat="1" applyFont="1" applyBorder="1" applyAlignment="1">
      <alignment horizontal="center"/>
    </xf>
    <xf numFmtId="164" fontId="5" fillId="0" borderId="48" xfId="0" applyNumberFormat="1" applyFont="1" applyBorder="1" applyAlignment="1">
      <alignment horizontal="center"/>
    </xf>
    <xf numFmtId="1" fontId="10" fillId="0" borderId="100" xfId="0" applyNumberFormat="1" applyFont="1" applyBorder="1" applyAlignment="1">
      <alignment horizontal="center"/>
    </xf>
    <xf numFmtId="164" fontId="10" fillId="0" borderId="47" xfId="0" applyNumberFormat="1" applyFont="1" applyBorder="1" applyAlignment="1">
      <alignment horizontal="center"/>
    </xf>
    <xf numFmtId="1" fontId="10" fillId="0" borderId="49" xfId="0" applyNumberFormat="1" applyFont="1" applyBorder="1" applyAlignment="1">
      <alignment horizontal="center"/>
    </xf>
    <xf numFmtId="1" fontId="13" fillId="0" borderId="48" xfId="0" applyNumberFormat="1" applyFont="1" applyBorder="1" applyAlignment="1">
      <alignment horizontal="center"/>
    </xf>
    <xf numFmtId="164" fontId="5" fillId="0" borderId="103" xfId="0" applyNumberFormat="1" applyFont="1" applyBorder="1" applyAlignment="1">
      <alignment horizontal="center"/>
    </xf>
    <xf numFmtId="164" fontId="5" fillId="0" borderId="49" xfId="0" applyNumberFormat="1" applyFont="1" applyBorder="1" applyAlignment="1">
      <alignment horizontal="center"/>
    </xf>
    <xf numFmtId="164" fontId="5" fillId="0" borderId="36" xfId="0" applyNumberFormat="1" applyFont="1" applyBorder="1" applyAlignment="1">
      <alignment horizontal="center"/>
    </xf>
    <xf numFmtId="164" fontId="8" fillId="0" borderId="36" xfId="0" applyNumberFormat="1" applyFont="1" applyBorder="1" applyAlignment="1">
      <alignment horizontal="center"/>
    </xf>
    <xf numFmtId="164" fontId="5" fillId="0" borderId="98" xfId="0" applyNumberFormat="1" applyFont="1" applyBorder="1" applyAlignment="1">
      <alignment horizontal="center"/>
    </xf>
    <xf numFmtId="164" fontId="5" fillId="0" borderId="37" xfId="0" applyNumberFormat="1" applyFont="1" applyBorder="1" applyAlignment="1">
      <alignment horizontal="center"/>
    </xf>
    <xf numFmtId="164" fontId="8" fillId="0" borderId="43" xfId="0" applyNumberFormat="1" applyFont="1" applyBorder="1" applyAlignment="1">
      <alignment horizontal="center"/>
    </xf>
    <xf numFmtId="164" fontId="5" fillId="0" borderId="34" xfId="0" applyNumberFormat="1" applyFont="1" applyBorder="1" applyAlignment="1">
      <alignment horizontal="center"/>
    </xf>
    <xf numFmtId="164" fontId="8" fillId="0" borderId="99" xfId="0" applyNumberFormat="1" applyFont="1" applyBorder="1" applyAlignment="1">
      <alignment horizontal="center"/>
    </xf>
    <xf numFmtId="0" fontId="5" fillId="0" borderId="42" xfId="0" applyFont="1" applyBorder="1" applyAlignment="1">
      <alignment horizontal="center"/>
    </xf>
    <xf numFmtId="0" fontId="5" fillId="0" borderId="6" xfId="0" applyFont="1" applyBorder="1" applyAlignment="1">
      <alignment horizontal="center"/>
    </xf>
    <xf numFmtId="0" fontId="5" fillId="0" borderId="50" xfId="0" applyFont="1" applyBorder="1" applyAlignment="1">
      <alignment horizontal="center"/>
    </xf>
    <xf numFmtId="1" fontId="5" fillId="0" borderId="6" xfId="0" applyNumberFormat="1" applyFont="1" applyFill="1" applyBorder="1" applyAlignment="1">
      <alignment horizontal="center"/>
    </xf>
    <xf numFmtId="164" fontId="8" fillId="0" borderId="48" xfId="0" applyNumberFormat="1" applyFont="1" applyBorder="1" applyAlignment="1">
      <alignment horizontal="center"/>
    </xf>
    <xf numFmtId="164" fontId="5" fillId="0" borderId="43" xfId="0" applyNumberFormat="1" applyFont="1" applyBorder="1" applyAlignment="1">
      <alignment horizontal="center"/>
    </xf>
    <xf numFmtId="164" fontId="8" fillId="0" borderId="100" xfId="0" applyNumberFormat="1" applyFont="1" applyBorder="1" applyAlignment="1">
      <alignment horizontal="center"/>
    </xf>
    <xf numFmtId="0" fontId="8" fillId="0" borderId="6" xfId="0" applyFont="1" applyFill="1" applyBorder="1" applyAlignment="1">
      <alignment horizontal="center" vertical="center"/>
    </xf>
    <xf numFmtId="0" fontId="8" fillId="0" borderId="43" xfId="0" applyFont="1" applyFill="1" applyBorder="1"/>
    <xf numFmtId="164" fontId="8" fillId="0" borderId="6" xfId="0" applyNumberFormat="1" applyFont="1" applyFill="1" applyBorder="1" applyAlignment="1">
      <alignment horizontal="center"/>
    </xf>
    <xf numFmtId="1" fontId="8" fillId="0" borderId="100" xfId="0" applyNumberFormat="1" applyFont="1" applyFill="1" applyBorder="1" applyAlignment="1">
      <alignment horizontal="center"/>
    </xf>
    <xf numFmtId="1" fontId="8" fillId="0" borderId="43" xfId="0" applyNumberFormat="1" applyFont="1" applyFill="1" applyBorder="1" applyAlignment="1">
      <alignment horizontal="center"/>
    </xf>
    <xf numFmtId="1" fontId="5" fillId="0" borderId="49" xfId="0" applyNumberFormat="1" applyFont="1" applyFill="1" applyBorder="1" applyAlignment="1">
      <alignment horizontal="center"/>
    </xf>
    <xf numFmtId="1" fontId="5" fillId="0" borderId="46" xfId="0" applyNumberFormat="1" applyFont="1" applyFill="1" applyBorder="1" applyAlignment="1">
      <alignment horizontal="center"/>
    </xf>
    <xf numFmtId="1" fontId="5" fillId="0" borderId="45" xfId="0" applyNumberFormat="1" applyFont="1" applyFill="1" applyBorder="1" applyAlignment="1">
      <alignment horizontal="center"/>
    </xf>
    <xf numFmtId="1" fontId="5" fillId="0" borderId="48" xfId="0" applyNumberFormat="1" applyFont="1" applyFill="1" applyBorder="1" applyAlignment="1">
      <alignment horizontal="center"/>
    </xf>
    <xf numFmtId="1" fontId="5" fillId="0" borderId="101" xfId="0" applyNumberFormat="1" applyFont="1" applyFill="1" applyBorder="1" applyAlignment="1">
      <alignment horizontal="center"/>
    </xf>
    <xf numFmtId="1" fontId="8" fillId="0" borderId="6" xfId="0" applyNumberFormat="1" applyFont="1" applyFill="1" applyBorder="1" applyAlignment="1">
      <alignment horizontal="center"/>
    </xf>
    <xf numFmtId="0" fontId="5" fillId="0" borderId="6" xfId="0" applyNumberFormat="1" applyFont="1" applyFill="1" applyBorder="1" applyAlignment="1">
      <alignment horizontal="center"/>
    </xf>
    <xf numFmtId="164" fontId="5" fillId="0" borderId="101" xfId="0" applyNumberFormat="1" applyFont="1" applyFill="1" applyBorder="1" applyAlignment="1">
      <alignment horizontal="center"/>
    </xf>
    <xf numFmtId="164" fontId="5" fillId="0" borderId="45" xfId="0" applyNumberFormat="1" applyFont="1" applyFill="1" applyBorder="1" applyAlignment="1">
      <alignment horizontal="center"/>
    </xf>
    <xf numFmtId="164" fontId="5" fillId="0" borderId="6" xfId="0" applyNumberFormat="1" applyFont="1" applyFill="1" applyBorder="1" applyAlignment="1">
      <alignment horizontal="center"/>
    </xf>
    <xf numFmtId="164" fontId="5" fillId="0" borderId="48" xfId="0" applyNumberFormat="1" applyFont="1" applyFill="1" applyBorder="1" applyAlignment="1">
      <alignment horizontal="center"/>
    </xf>
    <xf numFmtId="1" fontId="10" fillId="0" borderId="100" xfId="0" applyNumberFormat="1" applyFont="1" applyFill="1" applyBorder="1" applyAlignment="1">
      <alignment horizontal="center"/>
    </xf>
    <xf numFmtId="164" fontId="10" fillId="0" borderId="47" xfId="0" applyNumberFormat="1" applyFont="1" applyFill="1" applyBorder="1" applyAlignment="1">
      <alignment horizontal="center"/>
    </xf>
    <xf numFmtId="1" fontId="10" fillId="0" borderId="49" xfId="0" applyNumberFormat="1" applyFont="1" applyFill="1" applyBorder="1" applyAlignment="1">
      <alignment horizontal="center"/>
    </xf>
    <xf numFmtId="1" fontId="13" fillId="0" borderId="48" xfId="0" applyNumberFormat="1" applyFont="1" applyFill="1" applyBorder="1" applyAlignment="1">
      <alignment horizontal="center"/>
    </xf>
    <xf numFmtId="164" fontId="5" fillId="0" borderId="103" xfId="0" applyNumberFormat="1" applyFont="1" applyFill="1" applyBorder="1" applyAlignment="1">
      <alignment horizontal="center"/>
    </xf>
    <xf numFmtId="164" fontId="5" fillId="0" borderId="49" xfId="0" applyNumberFormat="1" applyFont="1" applyFill="1" applyBorder="1" applyAlignment="1">
      <alignment horizontal="center"/>
    </xf>
    <xf numFmtId="164" fontId="8" fillId="0" borderId="48" xfId="0" applyNumberFormat="1" applyFont="1" applyFill="1" applyBorder="1" applyAlignment="1">
      <alignment horizontal="center"/>
    </xf>
    <xf numFmtId="164" fontId="8" fillId="0" borderId="43" xfId="0" applyNumberFormat="1" applyFont="1" applyFill="1" applyBorder="1" applyAlignment="1">
      <alignment horizontal="center"/>
    </xf>
    <xf numFmtId="164" fontId="5" fillId="0" borderId="43" xfId="0" applyNumberFormat="1" applyFont="1" applyFill="1" applyBorder="1" applyAlignment="1">
      <alignment horizontal="center"/>
    </xf>
    <xf numFmtId="164" fontId="8" fillId="0" borderId="100" xfId="0" applyNumberFormat="1" applyFont="1" applyFill="1" applyBorder="1" applyAlignment="1">
      <alignment horizontal="center"/>
    </xf>
    <xf numFmtId="0" fontId="5" fillId="0" borderId="6" xfId="0" applyFont="1" applyFill="1" applyBorder="1" applyAlignment="1">
      <alignment horizontal="center"/>
    </xf>
    <xf numFmtId="0" fontId="5" fillId="0" borderId="50" xfId="0" applyFont="1" applyFill="1" applyBorder="1" applyAlignment="1">
      <alignment horizontal="center"/>
    </xf>
    <xf numFmtId="0" fontId="5" fillId="0" borderId="0" xfId="0" applyFont="1" applyFill="1" applyBorder="1"/>
    <xf numFmtId="0" fontId="5" fillId="5" borderId="6" xfId="0" applyFont="1" applyFill="1" applyBorder="1"/>
    <xf numFmtId="0" fontId="8" fillId="5" borderId="43" xfId="0" applyFont="1" applyFill="1" applyBorder="1"/>
    <xf numFmtId="0" fontId="5" fillId="5" borderId="6" xfId="0" applyFont="1" applyFill="1" applyBorder="1" applyAlignment="1">
      <alignment horizontal="center"/>
    </xf>
    <xf numFmtId="164" fontId="8" fillId="5" borderId="8" xfId="0" applyNumberFormat="1" applyFont="1" applyFill="1" applyBorder="1" applyAlignment="1">
      <alignment horizontal="center"/>
    </xf>
    <xf numFmtId="0" fontId="5" fillId="5" borderId="45" xfId="0" applyFont="1" applyFill="1" applyBorder="1" applyAlignment="1">
      <alignment horizontal="center"/>
    </xf>
    <xf numFmtId="164" fontId="8" fillId="5" borderId="6" xfId="0" applyNumberFormat="1" applyFont="1" applyFill="1" applyBorder="1" applyAlignment="1">
      <alignment horizontal="center"/>
    </xf>
    <xf numFmtId="0" fontId="8" fillId="5" borderId="100" xfId="0" applyFont="1" applyFill="1" applyBorder="1" applyAlignment="1">
      <alignment horizontal="center"/>
    </xf>
    <xf numFmtId="0" fontId="8" fillId="5" borderId="43" xfId="0" applyFont="1" applyFill="1" applyBorder="1" applyAlignment="1">
      <alignment horizontal="center"/>
    </xf>
    <xf numFmtId="0" fontId="5" fillId="5" borderId="46" xfId="0" applyFont="1" applyFill="1" applyBorder="1" applyAlignment="1">
      <alignment horizontal="center"/>
    </xf>
    <xf numFmtId="0" fontId="5" fillId="5" borderId="48" xfId="0" applyFont="1" applyFill="1" applyBorder="1" applyAlignment="1">
      <alignment horizontal="center"/>
    </xf>
    <xf numFmtId="0" fontId="5" fillId="5" borderId="101" xfId="0" applyFont="1" applyFill="1" applyBorder="1" applyAlignment="1">
      <alignment horizontal="center"/>
    </xf>
    <xf numFmtId="1" fontId="8" fillId="5" borderId="6" xfId="0" applyNumberFormat="1" applyFont="1" applyFill="1" applyBorder="1" applyAlignment="1">
      <alignment horizontal="center"/>
    </xf>
    <xf numFmtId="164" fontId="5" fillId="5" borderId="6" xfId="0" applyNumberFormat="1" applyFont="1" applyFill="1" applyBorder="1" applyAlignment="1">
      <alignment horizontal="center"/>
    </xf>
    <xf numFmtId="164" fontId="5" fillId="5" borderId="101" xfId="0" applyNumberFormat="1" applyFont="1" applyFill="1" applyBorder="1" applyAlignment="1">
      <alignment horizontal="center"/>
    </xf>
    <xf numFmtId="164" fontId="5" fillId="5" borderId="45" xfId="0" applyNumberFormat="1" applyFont="1" applyFill="1" applyBorder="1" applyAlignment="1">
      <alignment horizontal="center"/>
    </xf>
    <xf numFmtId="164" fontId="5" fillId="5" borderId="48" xfId="0" applyNumberFormat="1" applyFont="1" applyFill="1" applyBorder="1" applyAlignment="1">
      <alignment horizontal="center"/>
    </xf>
    <xf numFmtId="1" fontId="5" fillId="5" borderId="46" xfId="0" applyNumberFormat="1" applyFont="1" applyFill="1" applyBorder="1" applyAlignment="1">
      <alignment horizontal="center"/>
    </xf>
    <xf numFmtId="1" fontId="5" fillId="5" borderId="45" xfId="0" applyNumberFormat="1" applyFont="1" applyFill="1" applyBorder="1" applyAlignment="1">
      <alignment horizontal="center"/>
    </xf>
    <xf numFmtId="0" fontId="10" fillId="5" borderId="100" xfId="0" applyFont="1" applyFill="1" applyBorder="1" applyAlignment="1">
      <alignment horizontal="center"/>
    </xf>
    <xf numFmtId="0" fontId="10" fillId="5" borderId="102" xfId="0" applyFont="1" applyFill="1" applyBorder="1" applyAlignment="1">
      <alignment horizontal="center"/>
    </xf>
    <xf numFmtId="0" fontId="10" fillId="5" borderId="47" xfId="0" applyFont="1" applyFill="1" applyBorder="1" applyAlignment="1">
      <alignment horizontal="center"/>
    </xf>
    <xf numFmtId="0" fontId="10" fillId="5" borderId="49" xfId="0" applyFont="1" applyFill="1" applyBorder="1" applyAlignment="1">
      <alignment horizontal="center"/>
    </xf>
    <xf numFmtId="0" fontId="10" fillId="5" borderId="48" xfId="0" applyFont="1" applyFill="1" applyBorder="1" applyAlignment="1">
      <alignment horizontal="center"/>
    </xf>
    <xf numFmtId="164" fontId="5" fillId="5" borderId="103" xfId="0" applyNumberFormat="1" applyFont="1" applyFill="1" applyBorder="1" applyAlignment="1">
      <alignment horizontal="center"/>
    </xf>
    <xf numFmtId="164" fontId="5" fillId="5" borderId="49" xfId="0" applyNumberFormat="1" applyFont="1" applyFill="1" applyBorder="1" applyAlignment="1">
      <alignment horizontal="center"/>
    </xf>
    <xf numFmtId="164" fontId="8" fillId="5" borderId="48" xfId="0" applyNumberFormat="1" applyFont="1" applyFill="1" applyBorder="1" applyAlignment="1">
      <alignment horizontal="center"/>
    </xf>
    <xf numFmtId="164" fontId="8" fillId="5" borderId="100" xfId="0" applyNumberFormat="1" applyFont="1" applyFill="1" applyBorder="1" applyAlignment="1">
      <alignment horizontal="center"/>
    </xf>
    <xf numFmtId="0" fontId="5" fillId="5" borderId="43" xfId="0" applyFont="1" applyFill="1" applyBorder="1" applyAlignment="1">
      <alignment horizontal="center"/>
    </xf>
    <xf numFmtId="1" fontId="5" fillId="5" borderId="101" xfId="0" applyNumberFormat="1" applyFont="1" applyFill="1" applyBorder="1" applyAlignment="1">
      <alignment horizontal="center"/>
    </xf>
    <xf numFmtId="1" fontId="5" fillId="5" borderId="6" xfId="0" applyNumberFormat="1" applyFont="1" applyFill="1" applyBorder="1" applyAlignment="1">
      <alignment horizontal="center"/>
    </xf>
    <xf numFmtId="1" fontId="5" fillId="5" borderId="100" xfId="0" applyNumberFormat="1" applyFont="1" applyFill="1" applyBorder="1" applyAlignment="1">
      <alignment horizontal="center"/>
    </xf>
    <xf numFmtId="1" fontId="5" fillId="5" borderId="43" xfId="0" applyNumberFormat="1" applyFont="1" applyFill="1" applyBorder="1" applyAlignment="1">
      <alignment horizontal="center"/>
    </xf>
    <xf numFmtId="0" fontId="5" fillId="5" borderId="42" xfId="0" applyFont="1" applyFill="1" applyBorder="1" applyAlignment="1">
      <alignment horizontal="center"/>
    </xf>
    <xf numFmtId="0" fontId="5" fillId="5" borderId="50" xfId="0" applyFont="1" applyFill="1" applyBorder="1" applyAlignment="1">
      <alignment horizontal="center"/>
    </xf>
    <xf numFmtId="0" fontId="5" fillId="0" borderId="122" xfId="0" applyFont="1" applyBorder="1"/>
    <xf numFmtId="0" fontId="5" fillId="0" borderId="123" xfId="0" applyFont="1" applyBorder="1"/>
    <xf numFmtId="0" fontId="5" fillId="0" borderId="122" xfId="0" applyFont="1" applyBorder="1" applyAlignment="1">
      <alignment horizontal="center"/>
    </xf>
    <xf numFmtId="0" fontId="5" fillId="0" borderId="124" xfId="0" applyFont="1" applyBorder="1" applyAlignment="1">
      <alignment horizontal="center"/>
    </xf>
    <xf numFmtId="164" fontId="8" fillId="0" borderId="122" xfId="0" applyNumberFormat="1" applyFont="1" applyBorder="1" applyAlignment="1">
      <alignment horizontal="center"/>
    </xf>
    <xf numFmtId="0" fontId="8" fillId="0" borderId="125" xfId="0" applyFont="1" applyBorder="1" applyAlignment="1">
      <alignment horizontal="center"/>
    </xf>
    <xf numFmtId="0" fontId="8" fillId="0" borderId="123" xfId="0" applyFont="1" applyBorder="1" applyAlignment="1">
      <alignment horizontal="center"/>
    </xf>
    <xf numFmtId="0" fontId="5" fillId="0" borderId="127" xfId="0" applyFont="1" applyBorder="1" applyAlignment="1">
      <alignment horizontal="center"/>
    </xf>
    <xf numFmtId="0" fontId="5" fillId="4" borderId="128" xfId="0" applyFont="1" applyFill="1" applyBorder="1" applyAlignment="1">
      <alignment horizontal="center"/>
    </xf>
    <xf numFmtId="0" fontId="5" fillId="0" borderId="129" xfId="0" applyFont="1" applyBorder="1" applyAlignment="1">
      <alignment horizontal="center"/>
    </xf>
    <xf numFmtId="1" fontId="8" fillId="0" borderId="122" xfId="0" applyNumberFormat="1" applyFont="1" applyBorder="1" applyAlignment="1">
      <alignment horizontal="center"/>
    </xf>
    <xf numFmtId="164" fontId="5" fillId="0" borderId="122" xfId="0" applyNumberFormat="1" applyFont="1" applyBorder="1" applyAlignment="1">
      <alignment horizontal="center"/>
    </xf>
    <xf numFmtId="164" fontId="5" fillId="0" borderId="124" xfId="0" applyNumberFormat="1" applyFont="1" applyBorder="1" applyAlignment="1">
      <alignment horizontal="center"/>
    </xf>
    <xf numFmtId="164" fontId="5" fillId="0" borderId="129" xfId="0" applyNumberFormat="1" applyFont="1" applyBorder="1" applyAlignment="1">
      <alignment horizontal="center"/>
    </xf>
    <xf numFmtId="164" fontId="5" fillId="0" borderId="128" xfId="0" applyNumberFormat="1" applyFont="1" applyBorder="1" applyAlignment="1">
      <alignment horizontal="center"/>
    </xf>
    <xf numFmtId="1" fontId="5" fillId="0" borderId="127" xfId="0" applyNumberFormat="1" applyFont="1" applyBorder="1" applyAlignment="1">
      <alignment horizontal="center"/>
    </xf>
    <xf numFmtId="1" fontId="5" fillId="0" borderId="124" xfId="0" applyNumberFormat="1" applyFont="1" applyBorder="1" applyAlignment="1">
      <alignment horizontal="center"/>
    </xf>
    <xf numFmtId="0" fontId="10" fillId="0" borderId="125" xfId="0" applyFont="1" applyBorder="1" applyAlignment="1">
      <alignment horizontal="center"/>
    </xf>
    <xf numFmtId="0" fontId="10" fillId="0" borderId="130" xfId="0" applyFont="1" applyBorder="1" applyAlignment="1">
      <alignment horizontal="center"/>
    </xf>
    <xf numFmtId="0" fontId="10" fillId="0" borderId="131" xfId="0" applyFont="1" applyBorder="1" applyAlignment="1">
      <alignment horizontal="center"/>
    </xf>
    <xf numFmtId="0" fontId="10" fillId="0" borderId="126" xfId="0" applyFont="1" applyBorder="1" applyAlignment="1">
      <alignment horizontal="center"/>
    </xf>
    <xf numFmtId="0" fontId="10" fillId="0" borderId="128" xfId="0" applyFont="1" applyBorder="1" applyAlignment="1">
      <alignment horizontal="center"/>
    </xf>
    <xf numFmtId="164" fontId="5" fillId="0" borderId="132" xfId="0" applyNumberFormat="1" applyFont="1" applyBorder="1" applyAlignment="1">
      <alignment horizontal="center"/>
    </xf>
    <xf numFmtId="164" fontId="5" fillId="0" borderId="126" xfId="0" applyNumberFormat="1" applyFont="1" applyBorder="1" applyAlignment="1">
      <alignment horizontal="center"/>
    </xf>
    <xf numFmtId="164" fontId="8" fillId="0" borderId="128" xfId="0" applyNumberFormat="1" applyFont="1" applyBorder="1" applyAlignment="1">
      <alignment horizontal="center"/>
    </xf>
    <xf numFmtId="164" fontId="8" fillId="0" borderId="125" xfId="0" applyNumberFormat="1" applyFont="1" applyBorder="1" applyAlignment="1">
      <alignment horizontal="center"/>
    </xf>
    <xf numFmtId="0" fontId="5" fillId="0" borderId="123" xfId="0" applyFont="1" applyBorder="1" applyAlignment="1">
      <alignment horizontal="center"/>
    </xf>
    <xf numFmtId="1" fontId="5" fillId="0" borderId="129" xfId="0" applyNumberFormat="1" applyFont="1" applyBorder="1" applyAlignment="1">
      <alignment horizontal="center"/>
    </xf>
    <xf numFmtId="1" fontId="5" fillId="0" borderId="122" xfId="0" applyNumberFormat="1" applyFont="1" applyBorder="1" applyAlignment="1">
      <alignment horizontal="center"/>
    </xf>
    <xf numFmtId="1" fontId="5" fillId="0" borderId="125" xfId="0" applyNumberFormat="1" applyFont="1" applyBorder="1" applyAlignment="1">
      <alignment horizontal="center"/>
    </xf>
    <xf numFmtId="1" fontId="5" fillId="0" borderId="123" xfId="0" applyNumberFormat="1" applyFont="1" applyBorder="1" applyAlignment="1">
      <alignment horizontal="center"/>
    </xf>
    <xf numFmtId="0" fontId="5" fillId="0" borderId="133" xfId="0" applyFont="1" applyBorder="1" applyAlignment="1">
      <alignment horizontal="center"/>
    </xf>
    <xf numFmtId="0" fontId="5" fillId="0" borderId="134" xfId="0" applyFont="1" applyBorder="1" applyAlignment="1">
      <alignment horizontal="center"/>
    </xf>
    <xf numFmtId="164" fontId="8" fillId="0" borderId="0" xfId="0" applyNumberFormat="1" applyFont="1" applyBorder="1" applyAlignment="1">
      <alignment horizontal="center"/>
    </xf>
    <xf numFmtId="0" fontId="8" fillId="0" borderId="0" xfId="0" applyFont="1" applyBorder="1" applyAlignment="1">
      <alignment horizontal="center"/>
    </xf>
    <xf numFmtId="0" fontId="5" fillId="4" borderId="0" xfId="0" applyFont="1" applyFill="1" applyBorder="1" applyAlignment="1">
      <alignment horizontal="center"/>
    </xf>
    <xf numFmtId="1" fontId="8" fillId="0" borderId="0" xfId="0" applyNumberFormat="1" applyFont="1" applyBorder="1" applyAlignment="1">
      <alignment horizontal="center"/>
    </xf>
    <xf numFmtId="164" fontId="5" fillId="0" borderId="0" xfId="0" applyNumberFormat="1" applyFont="1" applyBorder="1" applyAlignment="1">
      <alignment horizontal="center"/>
    </xf>
    <xf numFmtId="1" fontId="5" fillId="0" borderId="0" xfId="0" applyNumberFormat="1" applyFont="1" applyBorder="1" applyAlignment="1">
      <alignment horizontal="center"/>
    </xf>
    <xf numFmtId="0" fontId="10" fillId="0" borderId="0" xfId="0" applyFont="1" applyBorder="1" applyAlignment="1">
      <alignment horizontal="center"/>
    </xf>
    <xf numFmtId="0" fontId="5" fillId="0" borderId="8" xfId="0" applyFont="1" applyBorder="1" applyAlignment="1">
      <alignment horizontal="center" vertical="center"/>
    </xf>
    <xf numFmtId="0" fontId="5" fillId="0" borderId="8" xfId="0" applyFont="1" applyBorder="1" applyAlignment="1">
      <alignment vertical="center"/>
    </xf>
    <xf numFmtId="0" fontId="5" fillId="0" borderId="6" xfId="0" applyFont="1" applyBorder="1" applyAlignment="1">
      <alignment vertical="center"/>
    </xf>
    <xf numFmtId="164" fontId="8" fillId="3" borderId="8" xfId="0" applyNumberFormat="1" applyFont="1" applyFill="1" applyBorder="1"/>
    <xf numFmtId="164" fontId="8" fillId="3" borderId="34" xfId="0" applyNumberFormat="1" applyFont="1" applyFill="1" applyBorder="1"/>
    <xf numFmtId="164" fontId="8" fillId="3" borderId="8" xfId="0" applyNumberFormat="1" applyFont="1" applyFill="1" applyBorder="1" applyAlignment="1">
      <alignment horizontal="center"/>
    </xf>
    <xf numFmtId="164" fontId="8" fillId="3" borderId="34" xfId="0" applyNumberFormat="1" applyFont="1" applyFill="1" applyBorder="1" applyAlignment="1">
      <alignment horizontal="center"/>
    </xf>
    <xf numFmtId="164" fontId="8" fillId="3" borderId="38" xfId="0" applyNumberFormat="1" applyFont="1" applyFill="1" applyBorder="1" applyAlignment="1">
      <alignment horizontal="center"/>
    </xf>
    <xf numFmtId="164" fontId="8" fillId="3" borderId="99" xfId="0" applyNumberFormat="1" applyFont="1" applyFill="1" applyBorder="1" applyAlignment="1">
      <alignment horizontal="center"/>
    </xf>
    <xf numFmtId="164" fontId="8" fillId="3" borderId="36" xfId="0" applyNumberFormat="1" applyFont="1" applyFill="1" applyBorder="1" applyAlignment="1">
      <alignment horizontal="center"/>
    </xf>
    <xf numFmtId="164" fontId="8" fillId="3" borderId="98" xfId="0" applyNumberFormat="1" applyFont="1" applyFill="1" applyBorder="1" applyAlignment="1">
      <alignment horizontal="center"/>
    </xf>
    <xf numFmtId="164" fontId="10" fillId="3" borderId="100" xfId="0" applyNumberFormat="1" applyFont="1" applyFill="1" applyBorder="1" applyAlignment="1">
      <alignment horizontal="center"/>
    </xf>
    <xf numFmtId="164" fontId="10" fillId="3" borderId="120" xfId="0" applyNumberFormat="1" applyFont="1" applyFill="1" applyBorder="1" applyAlignment="1">
      <alignment horizontal="center"/>
    </xf>
    <xf numFmtId="164" fontId="10" fillId="3" borderId="39" xfId="0" applyNumberFormat="1" applyFont="1" applyFill="1" applyBorder="1" applyAlignment="1">
      <alignment horizontal="center"/>
    </xf>
    <xf numFmtId="164" fontId="10" fillId="3" borderId="40" xfId="0" applyNumberFormat="1" applyFont="1" applyFill="1" applyBorder="1" applyAlignment="1">
      <alignment horizontal="center"/>
    </xf>
    <xf numFmtId="164" fontId="13" fillId="3" borderId="36" xfId="0" applyNumberFormat="1" applyFont="1" applyFill="1" applyBorder="1" applyAlignment="1">
      <alignment horizontal="center"/>
    </xf>
    <xf numFmtId="164" fontId="8" fillId="3" borderId="121" xfId="0" applyNumberFormat="1" applyFont="1" applyFill="1" applyBorder="1" applyAlignment="1">
      <alignment horizontal="center"/>
    </xf>
    <xf numFmtId="164" fontId="8" fillId="3" borderId="100" xfId="0" applyNumberFormat="1" applyFont="1" applyFill="1" applyBorder="1" applyAlignment="1">
      <alignment horizontal="center"/>
    </xf>
    <xf numFmtId="164" fontId="8" fillId="3" borderId="48" xfId="0" applyNumberFormat="1" applyFont="1" applyFill="1" applyBorder="1" applyAlignment="1">
      <alignment horizontal="center"/>
    </xf>
    <xf numFmtId="164" fontId="8" fillId="3" borderId="101" xfId="0" applyNumberFormat="1" applyFont="1" applyFill="1" applyBorder="1" applyAlignment="1">
      <alignment horizontal="center"/>
    </xf>
    <xf numFmtId="164" fontId="8" fillId="3" borderId="43" xfId="0" applyNumberFormat="1" applyFont="1" applyFill="1" applyBorder="1" applyAlignment="1">
      <alignment horizontal="center"/>
    </xf>
    <xf numFmtId="164" fontId="8" fillId="3" borderId="42" xfId="0" applyNumberFormat="1" applyFont="1" applyFill="1" applyBorder="1" applyAlignment="1">
      <alignment horizontal="center"/>
    </xf>
    <xf numFmtId="164" fontId="8" fillId="3" borderId="50" xfId="0" applyNumberFormat="1" applyFont="1" applyFill="1" applyBorder="1" applyAlignment="1">
      <alignment horizontal="center"/>
    </xf>
    <xf numFmtId="164" fontId="8" fillId="3" borderId="0" xfId="0" applyNumberFormat="1" applyFont="1" applyFill="1" applyBorder="1"/>
    <xf numFmtId="0" fontId="0" fillId="0" borderId="0" xfId="0" applyAlignment="1">
      <alignment horizontal="center" vertical="center"/>
    </xf>
    <xf numFmtId="0" fontId="0" fillId="0" borderId="0" xfId="0" applyAlignment="1">
      <alignment vertical="center"/>
    </xf>
    <xf numFmtId="0" fontId="5" fillId="0" borderId="135" xfId="0" applyFont="1" applyBorder="1" applyAlignment="1">
      <alignment horizontal="center" vertical="center"/>
    </xf>
    <xf numFmtId="0" fontId="5" fillId="0" borderId="2" xfId="0" applyFont="1" applyBorder="1"/>
    <xf numFmtId="0" fontId="5" fillId="0" borderId="2" xfId="0" applyFont="1" applyBorder="1" applyAlignment="1">
      <alignment horizontal="center"/>
    </xf>
    <xf numFmtId="0" fontId="5" fillId="0" borderId="135" xfId="0" applyFont="1" applyBorder="1" applyAlignment="1">
      <alignment horizontal="center"/>
    </xf>
    <xf numFmtId="0" fontId="12" fillId="0" borderId="2" xfId="0" applyFont="1" applyBorder="1" applyAlignment="1">
      <alignment horizontal="center" vertical="center"/>
    </xf>
    <xf numFmtId="0" fontId="13" fillId="0" borderId="121" xfId="0" applyFont="1" applyFill="1" applyBorder="1" applyAlignment="1">
      <alignment horizontal="center" vertical="center" wrapText="1"/>
    </xf>
    <xf numFmtId="164" fontId="5" fillId="0" borderId="136" xfId="0" applyNumberFormat="1" applyFont="1" applyFill="1" applyBorder="1" applyAlignment="1">
      <alignment horizontal="center" vertical="center" wrapText="1"/>
    </xf>
    <xf numFmtId="164" fontId="5" fillId="0" borderId="137" xfId="0" applyNumberFormat="1" applyFont="1" applyFill="1" applyBorder="1" applyAlignment="1">
      <alignment horizontal="center" vertical="center" wrapText="1"/>
    </xf>
    <xf numFmtId="164" fontId="5" fillId="0" borderId="121" xfId="0" applyNumberFormat="1" applyFont="1" applyFill="1" applyBorder="1" applyAlignment="1">
      <alignment horizontal="center" vertical="center" wrapText="1"/>
    </xf>
    <xf numFmtId="0" fontId="13" fillId="0" borderId="120" xfId="0" applyFont="1" applyFill="1" applyBorder="1" applyAlignment="1">
      <alignment horizontal="center" vertical="center" wrapText="1"/>
    </xf>
    <xf numFmtId="0" fontId="13" fillId="0" borderId="144" xfId="0" applyFont="1" applyFill="1" applyBorder="1" applyAlignment="1">
      <alignment horizontal="center" vertical="center" wrapText="1"/>
    </xf>
    <xf numFmtId="164" fontId="5" fillId="0" borderId="102" xfId="0" applyNumberFormat="1" applyFont="1" applyFill="1" applyBorder="1" applyAlignment="1">
      <alignment horizontal="center" vertical="center" wrapText="1"/>
    </xf>
    <xf numFmtId="164" fontId="13" fillId="0" borderId="145" xfId="0" applyNumberFormat="1" applyFont="1" applyFill="1" applyBorder="1" applyAlignment="1">
      <alignment horizontal="center" vertical="center" wrapText="1"/>
    </xf>
    <xf numFmtId="164" fontId="5" fillId="0" borderId="146" xfId="0" applyNumberFormat="1" applyFont="1" applyFill="1" applyBorder="1" applyAlignment="1">
      <alignment horizontal="center" vertical="center" wrapText="1"/>
    </xf>
    <xf numFmtId="164" fontId="13" fillId="0" borderId="147" xfId="0" applyNumberFormat="1" applyFont="1" applyFill="1" applyBorder="1" applyAlignment="1">
      <alignment horizontal="center" vertical="center" wrapText="1"/>
    </xf>
    <xf numFmtId="164" fontId="5" fillId="0" borderId="120" xfId="0" applyNumberFormat="1" applyFont="1" applyFill="1" applyBorder="1" applyAlignment="1">
      <alignment horizontal="center" vertical="center" wrapText="1"/>
    </xf>
    <xf numFmtId="164" fontId="13" fillId="0" borderId="144" xfId="0" applyNumberFormat="1" applyFont="1" applyFill="1" applyBorder="1" applyAlignment="1">
      <alignment horizontal="center" vertical="center" wrapText="1"/>
    </xf>
    <xf numFmtId="0" fontId="12" fillId="0" borderId="135"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xf numFmtId="0" fontId="5" fillId="0" borderId="3" xfId="0" applyFont="1" applyBorder="1" applyAlignment="1">
      <alignment horizontal="center"/>
    </xf>
    <xf numFmtId="0" fontId="5" fillId="0" borderId="3" xfId="0" quotePrefix="1" applyFont="1" applyBorder="1" applyAlignment="1">
      <alignment horizontal="center"/>
    </xf>
    <xf numFmtId="0" fontId="5" fillId="0" borderId="152" xfId="0" applyFont="1" applyBorder="1" applyAlignment="1">
      <alignment horizontal="center" vertical="center"/>
    </xf>
    <xf numFmtId="0" fontId="5" fillId="0" borderId="153" xfId="0" applyFont="1" applyBorder="1" applyAlignment="1">
      <alignment vertical="center"/>
    </xf>
    <xf numFmtId="0" fontId="5" fillId="0" borderId="36" xfId="0" applyFont="1" applyBorder="1" applyAlignment="1">
      <alignment vertical="center"/>
    </xf>
    <xf numFmtId="0" fontId="5" fillId="0" borderId="46" xfId="0" applyFont="1" applyBorder="1" applyAlignment="1">
      <alignment horizontal="center" vertical="center"/>
    </xf>
    <xf numFmtId="0" fontId="5" fillId="0" borderId="55" xfId="0" applyFont="1" applyBorder="1" applyAlignment="1">
      <alignment horizontal="center" vertical="center"/>
    </xf>
    <xf numFmtId="0" fontId="5" fillId="0" borderId="7" xfId="0" applyFont="1" applyBorder="1" applyAlignment="1">
      <alignment vertical="center"/>
    </xf>
    <xf numFmtId="0" fontId="5" fillId="0" borderId="57" xfId="0" applyFont="1" applyBorder="1" applyAlignment="1">
      <alignment vertical="center"/>
    </xf>
    <xf numFmtId="0" fontId="12" fillId="0" borderId="154" xfId="0" applyFont="1" applyBorder="1" applyAlignment="1">
      <alignment vertical="center"/>
    </xf>
    <xf numFmtId="0" fontId="12" fillId="0" borderId="44" xfId="0" applyFont="1" applyBorder="1" applyAlignment="1">
      <alignment vertical="center"/>
    </xf>
    <xf numFmtId="0" fontId="5" fillId="0" borderId="44" xfId="0" applyFont="1" applyBorder="1" applyAlignment="1">
      <alignment vertical="center"/>
    </xf>
    <xf numFmtId="0" fontId="5" fillId="0" borderId="53" xfId="0" applyFont="1" applyBorder="1" applyAlignment="1">
      <alignment vertical="center"/>
    </xf>
    <xf numFmtId="164" fontId="8" fillId="3" borderId="114" xfId="0" quotePrefix="1" applyNumberFormat="1" applyFont="1" applyFill="1" applyBorder="1" applyAlignment="1">
      <alignment horizontal="center"/>
    </xf>
    <xf numFmtId="164" fontId="5" fillId="0" borderId="8" xfId="0" applyNumberFormat="1" applyFont="1" applyBorder="1" applyAlignment="1">
      <alignment horizontal="center" vertical="center"/>
    </xf>
    <xf numFmtId="0" fontId="5" fillId="0" borderId="37" xfId="0" applyFont="1" applyBorder="1" applyAlignment="1">
      <alignment horizontal="center" vertical="center"/>
    </xf>
    <xf numFmtId="0" fontId="5" fillId="0" borderId="54" xfId="0" applyFont="1" applyBorder="1" applyAlignment="1">
      <alignment horizontal="center" vertical="center"/>
    </xf>
    <xf numFmtId="0" fontId="5" fillId="0" borderId="7"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wrapText="1"/>
    </xf>
    <xf numFmtId="0" fontId="4" fillId="0" borderId="1" xfId="0" applyFont="1" applyBorder="1" applyAlignment="1">
      <alignment horizontal="center"/>
    </xf>
    <xf numFmtId="0" fontId="3" fillId="0" borderId="0" xfId="0" applyFont="1"/>
    <xf numFmtId="0" fontId="0" fillId="0" borderId="167" xfId="0" applyBorder="1" applyAlignment="1">
      <alignment horizontal="center" vertical="center"/>
    </xf>
    <xf numFmtId="0" fontId="0" fillId="0" borderId="167" xfId="0" applyBorder="1" applyAlignment="1">
      <alignment vertical="center"/>
    </xf>
    <xf numFmtId="0" fontId="2" fillId="0" borderId="167" xfId="0" applyFont="1" applyBorder="1" applyAlignment="1">
      <alignment vertical="center" wrapText="1"/>
    </xf>
    <xf numFmtId="0" fontId="2" fillId="0" borderId="167" xfId="0" applyFont="1" applyBorder="1" applyAlignment="1">
      <alignment horizontal="center" vertical="center"/>
    </xf>
    <xf numFmtId="0" fontId="0" fillId="0" borderId="167" xfId="0" quotePrefix="1" applyBorder="1" applyAlignment="1">
      <alignment horizontal="center" vertical="center"/>
    </xf>
    <xf numFmtId="0" fontId="0" fillId="0" borderId="168" xfId="0" applyBorder="1" applyAlignment="1">
      <alignment horizontal="center" vertical="center"/>
    </xf>
    <xf numFmtId="0" fontId="0" fillId="0" borderId="168" xfId="0" applyBorder="1" applyAlignment="1">
      <alignment vertical="center"/>
    </xf>
    <xf numFmtId="0" fontId="2" fillId="0" borderId="168" xfId="0" applyFont="1" applyBorder="1" applyAlignment="1">
      <alignment vertical="center" wrapText="1"/>
    </xf>
    <xf numFmtId="0" fontId="2" fillId="0" borderId="168" xfId="0" applyFont="1" applyBorder="1" applyAlignment="1">
      <alignment horizontal="center" vertical="center"/>
    </xf>
    <xf numFmtId="0" fontId="0" fillId="0" borderId="168" xfId="0" quotePrefix="1" applyBorder="1" applyAlignment="1">
      <alignment horizontal="center" vertical="center"/>
    </xf>
    <xf numFmtId="0" fontId="0" fillId="0" borderId="168" xfId="0" applyBorder="1" applyAlignment="1">
      <alignment vertical="center" wrapText="1"/>
    </xf>
    <xf numFmtId="0" fontId="2" fillId="0" borderId="168" xfId="0" applyFont="1" applyBorder="1" applyAlignment="1">
      <alignment vertical="center"/>
    </xf>
    <xf numFmtId="0" fontId="6" fillId="0" borderId="168" xfId="0" applyFont="1" applyBorder="1" applyAlignment="1">
      <alignment vertical="center" wrapText="1"/>
    </xf>
    <xf numFmtId="0" fontId="2" fillId="0" borderId="168" xfId="0" quotePrefix="1" applyFont="1" applyBorder="1" applyAlignment="1">
      <alignment horizontal="center" vertical="center"/>
    </xf>
    <xf numFmtId="0" fontId="0" fillId="0" borderId="169" xfId="0" applyBorder="1" applyAlignment="1">
      <alignment horizontal="center" vertical="center"/>
    </xf>
    <xf numFmtId="0" fontId="2" fillId="0" borderId="169" xfId="0" applyFont="1" applyBorder="1" applyAlignment="1">
      <alignment vertical="center"/>
    </xf>
    <xf numFmtId="0" fontId="0" fillId="0" borderId="0" xfId="0" applyAlignment="1">
      <alignment wrapText="1"/>
    </xf>
    <xf numFmtId="0" fontId="0" fillId="0" borderId="0" xfId="0" applyAlignment="1">
      <alignment horizontal="center"/>
    </xf>
    <xf numFmtId="0" fontId="3" fillId="22" borderId="6" xfId="12" applyFont="1" applyFill="1" applyBorder="1"/>
    <xf numFmtId="164" fontId="3" fillId="22" borderId="6" xfId="12" applyNumberFormat="1" applyFont="1" applyFill="1" applyBorder="1" applyAlignment="1">
      <alignment horizontal="center"/>
    </xf>
    <xf numFmtId="164" fontId="3" fillId="23" borderId="6" xfId="12" applyNumberFormat="1" applyFont="1" applyFill="1" applyBorder="1" applyAlignment="1">
      <alignment horizontal="center"/>
    </xf>
    <xf numFmtId="1" fontId="3" fillId="2" borderId="6" xfId="12" applyNumberFormat="1" applyFont="1" applyFill="1" applyBorder="1" applyAlignment="1">
      <alignment horizontal="center"/>
    </xf>
    <xf numFmtId="0" fontId="2" fillId="0" borderId="0" xfId="12" applyFont="1"/>
    <xf numFmtId="1" fontId="3" fillId="24" borderId="6" xfId="12" applyNumberFormat="1" applyFont="1" applyFill="1" applyBorder="1" applyAlignment="1">
      <alignment horizontal="center"/>
    </xf>
    <xf numFmtId="0" fontId="3" fillId="22" borderId="7" xfId="12" applyFont="1" applyFill="1" applyBorder="1"/>
    <xf numFmtId="164" fontId="3" fillId="22" borderId="7" xfId="12" applyNumberFormat="1" applyFont="1" applyFill="1" applyBorder="1" applyAlignment="1">
      <alignment horizontal="center"/>
    </xf>
    <xf numFmtId="164" fontId="3" fillId="23" borderId="7" xfId="12" applyNumberFormat="1" applyFont="1" applyFill="1" applyBorder="1" applyAlignment="1">
      <alignment horizontal="center"/>
    </xf>
    <xf numFmtId="1" fontId="3" fillId="24" borderId="7" xfId="12" applyNumberFormat="1" applyFont="1" applyFill="1" applyBorder="1" applyAlignment="1">
      <alignment horizontal="center"/>
    </xf>
    <xf numFmtId="0" fontId="8" fillId="22" borderId="8" xfId="12" applyFont="1" applyFill="1" applyBorder="1"/>
    <xf numFmtId="164" fontId="8" fillId="22" borderId="8" xfId="12" applyNumberFormat="1" applyFont="1" applyFill="1" applyBorder="1" applyAlignment="1">
      <alignment horizontal="center"/>
    </xf>
    <xf numFmtId="164" fontId="8" fillId="22" borderId="8" xfId="12" quotePrefix="1" applyNumberFormat="1" applyFont="1" applyFill="1" applyBorder="1" applyAlignment="1">
      <alignment horizontal="center"/>
    </xf>
    <xf numFmtId="164" fontId="8" fillId="23" borderId="8" xfId="12" quotePrefix="1" applyNumberFormat="1" applyFont="1" applyFill="1" applyBorder="1" applyAlignment="1">
      <alignment horizontal="center"/>
    </xf>
    <xf numFmtId="1" fontId="8" fillId="24" borderId="8" xfId="12" applyNumberFormat="1" applyFont="1" applyFill="1" applyBorder="1" applyAlignment="1">
      <alignment horizontal="center"/>
    </xf>
    <xf numFmtId="0" fontId="5" fillId="0" borderId="0" xfId="12" applyFont="1"/>
    <xf numFmtId="0" fontId="2" fillId="0" borderId="6" xfId="12" applyFont="1" applyBorder="1"/>
    <xf numFmtId="164" fontId="2" fillId="0" borderId="6" xfId="12" applyNumberFormat="1" applyFont="1" applyBorder="1" applyAlignment="1">
      <alignment horizontal="center"/>
    </xf>
    <xf numFmtId="164" fontId="2" fillId="23" borderId="6" xfId="12" applyNumberFormat="1" applyFont="1" applyFill="1" applyBorder="1" applyAlignment="1">
      <alignment horizontal="center"/>
    </xf>
    <xf numFmtId="1" fontId="5" fillId="0" borderId="6" xfId="12" applyNumberFormat="1" applyFont="1" applyFill="1" applyBorder="1" applyAlignment="1">
      <alignment horizontal="center"/>
    </xf>
    <xf numFmtId="0" fontId="3" fillId="0" borderId="6" xfId="12" applyFont="1" applyBorder="1"/>
    <xf numFmtId="1" fontId="6" fillId="0" borderId="6" xfId="12" applyNumberFormat="1" applyFont="1" applyBorder="1" applyAlignment="1">
      <alignment horizontal="center"/>
    </xf>
    <xf numFmtId="0" fontId="3" fillId="0" borderId="7" xfId="12" applyFont="1" applyBorder="1"/>
    <xf numFmtId="164" fontId="2" fillId="0" borderId="7" xfId="12" applyNumberFormat="1" applyFont="1" applyBorder="1" applyAlignment="1">
      <alignment horizontal="center"/>
    </xf>
    <xf numFmtId="164" fontId="2" fillId="23" borderId="7" xfId="12" applyNumberFormat="1" applyFont="1" applyFill="1" applyBorder="1" applyAlignment="1">
      <alignment horizontal="center"/>
    </xf>
    <xf numFmtId="1" fontId="6" fillId="0" borderId="7" xfId="12" applyNumberFormat="1" applyFont="1" applyBorder="1" applyAlignment="1">
      <alignment horizontal="center"/>
    </xf>
    <xf numFmtId="0" fontId="2" fillId="0" borderId="1" xfId="12" applyFont="1" applyBorder="1"/>
    <xf numFmtId="0" fontId="3" fillId="0" borderId="8" xfId="12" applyFont="1" applyBorder="1"/>
    <xf numFmtId="164" fontId="2" fillId="0" borderId="8" xfId="12" applyNumberFormat="1" applyFont="1" applyBorder="1" applyAlignment="1">
      <alignment horizontal="center"/>
    </xf>
    <xf numFmtId="164" fontId="2" fillId="23" borderId="8" xfId="12" applyNumberFormat="1" applyFont="1" applyFill="1" applyBorder="1" applyAlignment="1">
      <alignment horizontal="center"/>
    </xf>
    <xf numFmtId="1" fontId="6" fillId="0" borderId="8" xfId="12" applyNumberFormat="1" applyFont="1" applyBorder="1" applyAlignment="1">
      <alignment horizontal="center"/>
    </xf>
    <xf numFmtId="0" fontId="2" fillId="22" borderId="8" xfId="12" applyFont="1" applyFill="1" applyBorder="1"/>
    <xf numFmtId="0" fontId="3" fillId="22" borderId="8" xfId="12" applyFont="1" applyFill="1" applyBorder="1" applyAlignment="1">
      <alignment horizontal="right"/>
    </xf>
    <xf numFmtId="164" fontId="3" fillId="22" borderId="8" xfId="12" applyNumberFormat="1" applyFont="1" applyFill="1" applyBorder="1" applyAlignment="1">
      <alignment horizontal="center"/>
    </xf>
    <xf numFmtId="164" fontId="3" fillId="23" borderId="8" xfId="12" applyNumberFormat="1" applyFont="1" applyFill="1" applyBorder="1" applyAlignment="1">
      <alignment horizontal="center"/>
    </xf>
    <xf numFmtId="1" fontId="18" fillId="22" borderId="8" xfId="12" applyNumberFormat="1" applyFont="1" applyFill="1" applyBorder="1" applyAlignment="1">
      <alignment horizontal="center"/>
    </xf>
    <xf numFmtId="0" fontId="2" fillId="22" borderId="6" xfId="12" applyFont="1" applyFill="1" applyBorder="1"/>
    <xf numFmtId="0" fontId="3" fillId="22" borderId="6" xfId="12" applyFont="1" applyFill="1" applyBorder="1" applyAlignment="1">
      <alignment horizontal="right"/>
    </xf>
    <xf numFmtId="1" fontId="18" fillId="22" borderId="6" xfId="12" applyNumberFormat="1" applyFont="1" applyFill="1" applyBorder="1" applyAlignment="1">
      <alignment horizontal="center"/>
    </xf>
    <xf numFmtId="0" fontId="3" fillId="0" borderId="6" xfId="12" applyFont="1" applyBorder="1" applyAlignment="1">
      <alignment horizontal="right"/>
    </xf>
    <xf numFmtId="1" fontId="2" fillId="0" borderId="6" xfId="12" applyNumberFormat="1" applyFont="1" applyBorder="1" applyAlignment="1">
      <alignment horizontal="center"/>
    </xf>
    <xf numFmtId="164" fontId="2" fillId="0" borderId="0" xfId="12" applyNumberFormat="1" applyFont="1" applyAlignment="1">
      <alignment horizontal="center"/>
    </xf>
    <xf numFmtId="1" fontId="2" fillId="0" borderId="0" xfId="12" applyNumberFormat="1" applyFont="1" applyAlignment="1">
      <alignment horizontal="center"/>
    </xf>
    <xf numFmtId="164" fontId="10" fillId="0" borderId="102" xfId="0" applyNumberFormat="1" applyFont="1" applyBorder="1" applyAlignment="1">
      <alignment horizontal="center"/>
    </xf>
    <xf numFmtId="164" fontId="10" fillId="0" borderId="102" xfId="0" applyNumberFormat="1" applyFont="1" applyFill="1" applyBorder="1" applyAlignment="1">
      <alignment horizontal="center"/>
    </xf>
    <xf numFmtId="1" fontId="5" fillId="0" borderId="98" xfId="0" applyNumberFormat="1" applyFont="1" applyBorder="1" applyAlignment="1">
      <alignment horizontal="center"/>
    </xf>
    <xf numFmtId="1" fontId="5" fillId="0" borderId="37" xfId="0" applyNumberFormat="1" applyFont="1" applyBorder="1" applyAlignment="1">
      <alignment horizontal="center"/>
    </xf>
    <xf numFmtId="1" fontId="5" fillId="0" borderId="34" xfId="0" applyNumberFormat="1" applyFont="1" applyBorder="1" applyAlignment="1">
      <alignment horizontal="center"/>
    </xf>
    <xf numFmtId="1" fontId="5" fillId="0" borderId="43" xfId="0" applyNumberFormat="1" applyFont="1" applyBorder="1" applyAlignment="1">
      <alignment horizontal="center"/>
    </xf>
    <xf numFmtId="1" fontId="5" fillId="0" borderId="43" xfId="0" applyNumberFormat="1" applyFont="1" applyFill="1" applyBorder="1" applyAlignment="1">
      <alignment horizontal="center"/>
    </xf>
    <xf numFmtId="1" fontId="8" fillId="3" borderId="101" xfId="0" applyNumberFormat="1" applyFont="1" applyFill="1" applyBorder="1" applyAlignment="1">
      <alignment horizontal="center"/>
    </xf>
    <xf numFmtId="1" fontId="8" fillId="3" borderId="45" xfId="0" applyNumberFormat="1" applyFont="1" applyFill="1" applyBorder="1" applyAlignment="1">
      <alignment horizontal="center"/>
    </xf>
    <xf numFmtId="1" fontId="8" fillId="3" borderId="43" xfId="0" applyNumberFormat="1" applyFont="1" applyFill="1" applyBorder="1" applyAlignment="1">
      <alignment horizontal="center"/>
    </xf>
    <xf numFmtId="1" fontId="5" fillId="0" borderId="41" xfId="0" applyNumberFormat="1" applyFont="1" applyFill="1" applyBorder="1" applyAlignment="1">
      <alignment horizontal="center" vertical="center"/>
    </xf>
    <xf numFmtId="1" fontId="5" fillId="0" borderId="50" xfId="0" applyNumberFormat="1" applyFont="1" applyFill="1" applyBorder="1" applyAlignment="1">
      <alignment horizontal="center" vertical="center"/>
    </xf>
    <xf numFmtId="1" fontId="5" fillId="0" borderId="59" xfId="0" applyNumberFormat="1" applyFont="1" applyFill="1" applyBorder="1" applyAlignment="1">
      <alignment horizontal="center" vertical="center"/>
    </xf>
    <xf numFmtId="1" fontId="5" fillId="23" borderId="49" xfId="0" applyNumberFormat="1" applyFont="1" applyFill="1" applyBorder="1" applyAlignment="1">
      <alignment horizontal="center"/>
    </xf>
    <xf numFmtId="164" fontId="8" fillId="23" borderId="40" xfId="0" applyNumberFormat="1" applyFont="1" applyFill="1" applyBorder="1" applyAlignment="1">
      <alignment horizontal="center"/>
    </xf>
    <xf numFmtId="0" fontId="5" fillId="23" borderId="49" xfId="0" applyFont="1" applyFill="1" applyBorder="1" applyAlignment="1">
      <alignment horizontal="center"/>
    </xf>
    <xf numFmtId="0" fontId="5" fillId="23" borderId="126" xfId="0" applyFont="1" applyFill="1" applyBorder="1" applyAlignment="1">
      <alignment horizontal="center"/>
    </xf>
    <xf numFmtId="1" fontId="5" fillId="23" borderId="48" xfId="0" applyNumberFormat="1" applyFont="1" applyFill="1" applyBorder="1" applyAlignment="1">
      <alignment horizontal="center"/>
    </xf>
    <xf numFmtId="164" fontId="8" fillId="23" borderId="36" xfId="0" applyNumberFormat="1" applyFont="1" applyFill="1" applyBorder="1" applyAlignment="1">
      <alignment horizontal="center"/>
    </xf>
    <xf numFmtId="0" fontId="5" fillId="23" borderId="48" xfId="0" applyFont="1" applyFill="1" applyBorder="1" applyAlignment="1">
      <alignment horizontal="center"/>
    </xf>
    <xf numFmtId="0" fontId="8" fillId="25" borderId="6" xfId="0" applyFont="1" applyFill="1" applyBorder="1" applyAlignment="1">
      <alignment horizontal="center" vertical="center"/>
    </xf>
    <xf numFmtId="0" fontId="8" fillId="25" borderId="43" xfId="0" applyFont="1" applyFill="1" applyBorder="1"/>
    <xf numFmtId="1" fontId="5" fillId="25" borderId="6" xfId="0" applyNumberFormat="1" applyFont="1" applyFill="1" applyBorder="1" applyAlignment="1">
      <alignment horizontal="center"/>
    </xf>
    <xf numFmtId="164" fontId="8" fillId="25" borderId="6" xfId="0" applyNumberFormat="1" applyFont="1" applyFill="1" applyBorder="1" applyAlignment="1">
      <alignment horizontal="center"/>
    </xf>
    <xf numFmtId="1" fontId="8" fillId="25" borderId="100" xfId="0" applyNumberFormat="1" applyFont="1" applyFill="1" applyBorder="1" applyAlignment="1">
      <alignment horizontal="center"/>
    </xf>
    <xf numFmtId="1" fontId="8" fillId="25" borderId="43" xfId="0" applyNumberFormat="1" applyFont="1" applyFill="1" applyBorder="1" applyAlignment="1">
      <alignment horizontal="center"/>
    </xf>
    <xf numFmtId="1" fontId="5" fillId="25" borderId="46" xfId="0" applyNumberFormat="1" applyFont="1" applyFill="1" applyBorder="1" applyAlignment="1">
      <alignment horizontal="center"/>
    </xf>
    <xf numFmtId="1" fontId="5" fillId="25" borderId="45" xfId="0" applyNumberFormat="1" applyFont="1" applyFill="1" applyBorder="1" applyAlignment="1">
      <alignment horizontal="center"/>
    </xf>
    <xf numFmtId="1" fontId="5" fillId="25" borderId="48" xfId="0" applyNumberFormat="1" applyFont="1" applyFill="1" applyBorder="1" applyAlignment="1">
      <alignment horizontal="center"/>
    </xf>
    <xf numFmtId="1" fontId="5" fillId="25" borderId="101" xfId="0" applyNumberFormat="1" applyFont="1" applyFill="1" applyBorder="1" applyAlignment="1">
      <alignment horizontal="center"/>
    </xf>
    <xf numFmtId="1" fontId="8" fillId="25" borderId="6" xfId="0" applyNumberFormat="1" applyFont="1" applyFill="1" applyBorder="1" applyAlignment="1">
      <alignment horizontal="center"/>
    </xf>
    <xf numFmtId="0" fontId="5" fillId="25" borderId="6" xfId="0" applyNumberFormat="1" applyFont="1" applyFill="1" applyBorder="1" applyAlignment="1">
      <alignment horizontal="center"/>
    </xf>
    <xf numFmtId="164" fontId="5" fillId="25" borderId="101" xfId="0" applyNumberFormat="1" applyFont="1" applyFill="1" applyBorder="1" applyAlignment="1">
      <alignment horizontal="center"/>
    </xf>
    <xf numFmtId="164" fontId="5" fillId="25" borderId="45" xfId="0" applyNumberFormat="1" applyFont="1" applyFill="1" applyBorder="1" applyAlignment="1">
      <alignment horizontal="center"/>
    </xf>
    <xf numFmtId="164" fontId="5" fillId="25" borderId="6" xfId="0" applyNumberFormat="1" applyFont="1" applyFill="1" applyBorder="1" applyAlignment="1">
      <alignment horizontal="center"/>
    </xf>
    <xf numFmtId="164" fontId="5" fillId="25" borderId="48" xfId="0" applyNumberFormat="1" applyFont="1" applyFill="1" applyBorder="1" applyAlignment="1">
      <alignment horizontal="center"/>
    </xf>
    <xf numFmtId="1" fontId="10" fillId="25" borderId="100" xfId="0" applyNumberFormat="1" applyFont="1" applyFill="1" applyBorder="1" applyAlignment="1">
      <alignment horizontal="center"/>
    </xf>
    <xf numFmtId="164" fontId="10" fillId="25" borderId="102" xfId="0" applyNumberFormat="1" applyFont="1" applyFill="1" applyBorder="1" applyAlignment="1">
      <alignment horizontal="center"/>
    </xf>
    <xf numFmtId="164" fontId="10" fillId="25" borderId="47" xfId="0" applyNumberFormat="1" applyFont="1" applyFill="1" applyBorder="1" applyAlignment="1">
      <alignment horizontal="center"/>
    </xf>
    <xf numFmtId="1" fontId="10" fillId="25" borderId="49" xfId="0" applyNumberFormat="1" applyFont="1" applyFill="1" applyBorder="1" applyAlignment="1">
      <alignment horizontal="center"/>
    </xf>
    <xf numFmtId="1" fontId="13" fillId="25" borderId="48" xfId="0" applyNumberFormat="1" applyFont="1" applyFill="1" applyBorder="1" applyAlignment="1">
      <alignment horizontal="center"/>
    </xf>
    <xf numFmtId="164" fontId="5" fillId="25" borderId="103" xfId="0" applyNumberFormat="1" applyFont="1" applyFill="1" applyBorder="1" applyAlignment="1">
      <alignment horizontal="center"/>
    </xf>
    <xf numFmtId="164" fontId="5" fillId="25" borderId="49" xfId="0" applyNumberFormat="1" applyFont="1" applyFill="1" applyBorder="1" applyAlignment="1">
      <alignment horizontal="center"/>
    </xf>
    <xf numFmtId="164" fontId="8" fillId="25" borderId="48" xfId="0" applyNumberFormat="1" applyFont="1" applyFill="1" applyBorder="1" applyAlignment="1">
      <alignment horizontal="center"/>
    </xf>
    <xf numFmtId="164" fontId="8" fillId="25" borderId="43" xfId="0" applyNumberFormat="1" applyFont="1" applyFill="1" applyBorder="1" applyAlignment="1">
      <alignment horizontal="center"/>
    </xf>
    <xf numFmtId="164" fontId="5" fillId="25" borderId="43" xfId="0" applyNumberFormat="1" applyFont="1" applyFill="1" applyBorder="1" applyAlignment="1">
      <alignment horizontal="center"/>
    </xf>
    <xf numFmtId="164" fontId="8" fillId="25" borderId="100" xfId="0" applyNumberFormat="1" applyFont="1" applyFill="1" applyBorder="1" applyAlignment="1">
      <alignment horizontal="center"/>
    </xf>
    <xf numFmtId="1" fontId="5" fillId="25" borderId="43" xfId="0" applyNumberFormat="1" applyFont="1" applyFill="1" applyBorder="1" applyAlignment="1">
      <alignment horizontal="center"/>
    </xf>
    <xf numFmtId="0" fontId="5" fillId="25" borderId="6" xfId="0" applyFont="1" applyFill="1" applyBorder="1" applyAlignment="1">
      <alignment horizontal="center"/>
    </xf>
    <xf numFmtId="0" fontId="5" fillId="25" borderId="50" xfId="0" applyFont="1" applyFill="1" applyBorder="1" applyAlignment="1">
      <alignment horizontal="center"/>
    </xf>
    <xf numFmtId="0" fontId="5" fillId="25" borderId="0" xfId="0" applyFont="1" applyFill="1" applyBorder="1"/>
    <xf numFmtId="0" fontId="3" fillId="0" borderId="170" xfId="0" applyFont="1" applyBorder="1" applyAlignment="1">
      <alignment horizontal="center" vertical="center" wrapText="1"/>
    </xf>
    <xf numFmtId="0" fontId="3" fillId="0" borderId="171" xfId="0" applyFont="1" applyBorder="1" applyAlignment="1">
      <alignment vertical="center" wrapText="1"/>
    </xf>
    <xf numFmtId="0" fontId="3" fillId="0" borderId="171" xfId="0" applyFont="1" applyBorder="1" applyAlignment="1">
      <alignment wrapText="1"/>
    </xf>
    <xf numFmtId="0" fontId="3" fillId="0" borderId="171" xfId="0" applyFont="1" applyBorder="1" applyAlignment="1">
      <alignment horizontal="center" wrapText="1"/>
    </xf>
    <xf numFmtId="0" fontId="3" fillId="0" borderId="172" xfId="0" applyFont="1" applyBorder="1" applyAlignment="1">
      <alignment horizontal="center" vertical="center" wrapText="1"/>
    </xf>
    <xf numFmtId="0" fontId="2" fillId="0" borderId="0" xfId="0" quotePrefix="1" applyFont="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xf>
    <xf numFmtId="49" fontId="6" fillId="0" borderId="168" xfId="1" applyNumberFormat="1" applyFont="1" applyFill="1" applyBorder="1" applyAlignment="1">
      <alignment vertical="center" wrapText="1"/>
    </xf>
    <xf numFmtId="49" fontId="2" fillId="0" borderId="168" xfId="1" applyNumberFormat="1" applyFont="1" applyFill="1" applyBorder="1" applyAlignment="1">
      <alignment horizontal="center" vertical="center" wrapText="1"/>
    </xf>
    <xf numFmtId="49" fontId="2" fillId="0" borderId="168" xfId="1" quotePrefix="1" applyNumberFormat="1" applyFont="1" applyFill="1" applyBorder="1" applyAlignment="1">
      <alignment horizontal="center" vertical="center" wrapText="1"/>
    </xf>
    <xf numFmtId="49" fontId="6" fillId="0" borderId="0" xfId="1" applyNumberFormat="1" applyFont="1" applyFill="1" applyBorder="1" applyAlignment="1">
      <alignment vertical="center" wrapText="1"/>
    </xf>
    <xf numFmtId="0" fontId="6" fillId="0" borderId="0" xfId="0" applyFont="1"/>
    <xf numFmtId="0" fontId="0" fillId="0" borderId="173" xfId="0" applyBorder="1" applyAlignment="1">
      <alignment horizontal="center" vertical="center"/>
    </xf>
    <xf numFmtId="0" fontId="6" fillId="0" borderId="173" xfId="0" applyFont="1" applyBorder="1" applyAlignment="1">
      <alignment vertical="center"/>
    </xf>
    <xf numFmtId="0" fontId="2" fillId="0" borderId="173" xfId="0" applyFont="1" applyBorder="1" applyAlignment="1">
      <alignment vertical="center" wrapText="1"/>
    </xf>
    <xf numFmtId="0" fontId="2" fillId="0" borderId="173" xfId="0" applyFont="1" applyBorder="1" applyAlignment="1">
      <alignment horizontal="center" vertical="center"/>
    </xf>
    <xf numFmtId="0" fontId="2" fillId="0" borderId="173" xfId="0" quotePrefix="1" applyFont="1" applyBorder="1" applyAlignment="1">
      <alignment horizontal="center" vertical="center"/>
    </xf>
    <xf numFmtId="0" fontId="2" fillId="0" borderId="173" xfId="0" applyFont="1" applyBorder="1" applyAlignment="1">
      <alignment vertical="center"/>
    </xf>
    <xf numFmtId="0" fontId="2" fillId="0" borderId="169" xfId="0" applyFont="1" applyBorder="1" applyAlignment="1">
      <alignment vertical="center" wrapText="1"/>
    </xf>
    <xf numFmtId="0" fontId="2" fillId="0" borderId="169" xfId="0" applyFont="1" applyBorder="1" applyAlignment="1">
      <alignment horizontal="center" vertical="center"/>
    </xf>
    <xf numFmtId="0" fontId="2" fillId="0" borderId="169" xfId="0" quotePrefix="1" applyFont="1" applyBorder="1" applyAlignment="1">
      <alignment horizontal="center" vertical="center"/>
    </xf>
    <xf numFmtId="0" fontId="2" fillId="0" borderId="0" xfId="0" applyFont="1" applyAlignment="1">
      <alignment wrapText="1"/>
    </xf>
    <xf numFmtId="0" fontId="3" fillId="26" borderId="6" xfId="12" applyFont="1" applyFill="1" applyBorder="1"/>
    <xf numFmtId="0" fontId="53" fillId="26" borderId="6" xfId="12" applyFont="1" applyFill="1" applyBorder="1"/>
    <xf numFmtId="164" fontId="3" fillId="26" borderId="6" xfId="12" applyNumberFormat="1" applyFont="1" applyFill="1" applyBorder="1" applyAlignment="1">
      <alignment horizontal="center"/>
    </xf>
    <xf numFmtId="0" fontId="3" fillId="26" borderId="7" xfId="12" applyFont="1" applyFill="1" applyBorder="1"/>
    <xf numFmtId="164" fontId="3" fillId="26" borderId="7" xfId="12" applyNumberFormat="1" applyFont="1" applyFill="1" applyBorder="1" applyAlignment="1">
      <alignment horizontal="center"/>
    </xf>
    <xf numFmtId="0" fontId="8" fillId="26" borderId="8" xfId="12" applyFont="1" applyFill="1" applyBorder="1"/>
    <xf numFmtId="164" fontId="8" fillId="26" borderId="8" xfId="12" applyNumberFormat="1" applyFont="1" applyFill="1" applyBorder="1" applyAlignment="1">
      <alignment horizontal="center"/>
    </xf>
    <xf numFmtId="164" fontId="8" fillId="26" borderId="8" xfId="12" quotePrefix="1" applyNumberFormat="1" applyFont="1" applyFill="1" applyBorder="1" applyAlignment="1">
      <alignment horizontal="center"/>
    </xf>
    <xf numFmtId="0" fontId="2" fillId="0" borderId="0" xfId="12" applyFont="1" applyBorder="1"/>
    <xf numFmtId="1" fontId="8" fillId="24" borderId="8" xfId="12" quotePrefix="1" applyNumberFormat="1" applyFont="1" applyFill="1" applyBorder="1" applyAlignment="1">
      <alignment horizontal="center"/>
    </xf>
    <xf numFmtId="0" fontId="5" fillId="0" borderId="170" xfId="0" applyFont="1" applyBorder="1" applyAlignment="1">
      <alignment vertical="center"/>
    </xf>
    <xf numFmtId="0" fontId="5" fillId="0" borderId="171" xfId="0" applyFont="1" applyBorder="1" applyAlignment="1">
      <alignment vertical="center"/>
    </xf>
    <xf numFmtId="0" fontId="5" fillId="0" borderId="172" xfId="0" applyFont="1" applyBorder="1" applyAlignment="1">
      <alignment vertical="center"/>
    </xf>
    <xf numFmtId="0" fontId="5" fillId="0" borderId="164" xfId="0" applyFont="1" applyBorder="1" applyAlignment="1">
      <alignment horizontal="center" vertical="center"/>
    </xf>
    <xf numFmtId="0" fontId="5" fillId="0" borderId="174" xfId="0" applyFont="1" applyBorder="1" applyAlignment="1">
      <alignment horizontal="center"/>
    </xf>
    <xf numFmtId="0" fontId="5" fillId="0" borderId="83" xfId="0" applyFont="1" applyFill="1" applyBorder="1" applyAlignment="1">
      <alignment horizontal="center"/>
    </xf>
    <xf numFmtId="0" fontId="5" fillId="0" borderId="36" xfId="0" applyFont="1" applyFill="1" applyBorder="1" applyAlignment="1">
      <alignment horizontal="center" wrapText="1"/>
    </xf>
    <xf numFmtId="0" fontId="5" fillId="0" borderId="48" xfId="0" applyFont="1" applyFill="1" applyBorder="1" applyAlignment="1">
      <alignment horizontal="center"/>
    </xf>
    <xf numFmtId="164" fontId="8" fillId="0" borderId="36" xfId="0" applyNumberFormat="1" applyFont="1" applyFill="1" applyBorder="1" applyAlignment="1">
      <alignment horizontal="center"/>
    </xf>
    <xf numFmtId="0" fontId="5" fillId="0" borderId="128" xfId="0" applyFont="1" applyFill="1" applyBorder="1" applyAlignment="1">
      <alignment horizontal="center"/>
    </xf>
    <xf numFmtId="0" fontId="5" fillId="0" borderId="0" xfId="0" applyFont="1" applyFill="1" applyBorder="1" applyAlignment="1">
      <alignment horizontal="center"/>
    </xf>
    <xf numFmtId="0" fontId="5" fillId="0" borderId="84" xfId="0" applyFont="1" applyFill="1" applyBorder="1" applyAlignment="1">
      <alignment horizontal="center"/>
    </xf>
    <xf numFmtId="0" fontId="5" fillId="0" borderId="40" xfId="0" applyFont="1" applyFill="1" applyBorder="1" applyAlignment="1">
      <alignment horizontal="center" wrapText="1"/>
    </xf>
    <xf numFmtId="0" fontId="5" fillId="0" borderId="49" xfId="0" applyFont="1" applyFill="1" applyBorder="1" applyAlignment="1">
      <alignment horizontal="center"/>
    </xf>
    <xf numFmtId="164" fontId="8" fillId="0" borderId="40" xfId="0" applyNumberFormat="1" applyFont="1" applyFill="1" applyBorder="1" applyAlignment="1">
      <alignment horizontal="center"/>
    </xf>
    <xf numFmtId="1" fontId="12" fillId="22" borderId="6" xfId="0" applyNumberFormat="1" applyFont="1" applyFill="1" applyBorder="1" applyAlignment="1">
      <alignment horizontal="center" vertical="center"/>
    </xf>
    <xf numFmtId="0" fontId="12" fillId="22" borderId="6" xfId="0" applyFont="1" applyFill="1" applyBorder="1" applyAlignment="1">
      <alignment horizontal="center" vertical="center"/>
    </xf>
    <xf numFmtId="0" fontId="12" fillId="22" borderId="7" xfId="0" applyFont="1" applyFill="1" applyBorder="1" applyAlignment="1">
      <alignment horizontal="center" vertical="center"/>
    </xf>
    <xf numFmtId="0" fontId="12" fillId="22" borderId="8" xfId="0" applyFont="1" applyFill="1" applyBorder="1" applyAlignment="1">
      <alignment horizontal="center" vertical="center"/>
    </xf>
    <xf numFmtId="1" fontId="12" fillId="22" borderId="44" xfId="0" applyNumberFormat="1" applyFont="1" applyFill="1" applyBorder="1" applyAlignment="1">
      <alignment horizontal="center" vertical="center"/>
    </xf>
    <xf numFmtId="0" fontId="12" fillId="22" borderId="44" xfId="0" applyFont="1" applyFill="1" applyBorder="1" applyAlignment="1">
      <alignment horizontal="center" vertical="center"/>
    </xf>
    <xf numFmtId="0" fontId="12" fillId="22" borderId="53" xfId="0" applyFont="1" applyFill="1" applyBorder="1" applyAlignment="1">
      <alignment horizontal="center" vertical="center"/>
    </xf>
    <xf numFmtId="0" fontId="12" fillId="22" borderId="35" xfId="0" applyFont="1" applyFill="1" applyBorder="1" applyAlignment="1">
      <alignment horizontal="center" vertical="center"/>
    </xf>
    <xf numFmtId="1" fontId="12" fillId="22" borderId="43" xfId="0" applyNumberFormat="1" applyFont="1" applyFill="1" applyBorder="1" applyAlignment="1">
      <alignment horizontal="center" vertical="center"/>
    </xf>
    <xf numFmtId="0" fontId="12" fillId="22" borderId="43" xfId="0" applyFont="1" applyFill="1" applyBorder="1" applyAlignment="1">
      <alignment horizontal="center" vertical="center"/>
    </xf>
    <xf numFmtId="0" fontId="12" fillId="22" borderId="52" xfId="0" applyFont="1" applyFill="1" applyBorder="1" applyAlignment="1">
      <alignment horizontal="center" vertical="center"/>
    </xf>
    <xf numFmtId="0" fontId="12" fillId="22" borderId="34" xfId="0" applyFont="1" applyFill="1" applyBorder="1" applyAlignment="1">
      <alignment horizontal="center" vertical="center"/>
    </xf>
    <xf numFmtId="0" fontId="8" fillId="0" borderId="0" xfId="0" applyFont="1" applyFill="1" applyAlignment="1">
      <alignment vertical="center" wrapText="1"/>
    </xf>
    <xf numFmtId="0" fontId="8" fillId="0" borderId="0" xfId="0" applyFont="1" applyFill="1" applyAlignment="1">
      <alignment vertical="center"/>
    </xf>
    <xf numFmtId="0" fontId="8" fillId="27" borderId="12" xfId="0" applyFont="1" applyFill="1" applyBorder="1" applyAlignment="1">
      <alignment vertical="center" wrapText="1"/>
    </xf>
    <xf numFmtId="14" fontId="9" fillId="27" borderId="13" xfId="0" applyNumberFormat="1" applyFont="1" applyFill="1" applyBorder="1" applyAlignment="1">
      <alignment horizontal="center" vertical="center" wrapText="1"/>
    </xf>
    <xf numFmtId="1" fontId="8" fillId="27" borderId="18" xfId="0" applyNumberFormat="1" applyFont="1" applyFill="1" applyBorder="1" applyAlignment="1">
      <alignment horizontal="center" vertical="center" wrapText="1"/>
    </xf>
    <xf numFmtId="1" fontId="8" fillId="27" borderId="14" xfId="0" applyNumberFormat="1" applyFont="1" applyFill="1" applyBorder="1" applyAlignment="1">
      <alignment horizontal="center" vertical="center" wrapText="1"/>
    </xf>
    <xf numFmtId="0" fontId="8" fillId="27" borderId="15" xfId="0" applyFont="1" applyFill="1" applyBorder="1" applyAlignment="1">
      <alignment horizontal="center" vertical="center" wrapText="1"/>
    </xf>
    <xf numFmtId="164" fontId="8" fillId="27" borderId="18" xfId="0" applyNumberFormat="1" applyFont="1" applyFill="1" applyBorder="1" applyAlignment="1">
      <alignment horizontal="center" vertical="center" wrapText="1"/>
    </xf>
    <xf numFmtId="0" fontId="10" fillId="27" borderId="20" xfId="0" applyFont="1" applyFill="1" applyBorder="1" applyAlignment="1">
      <alignment horizontal="center" vertical="center" wrapText="1"/>
    </xf>
    <xf numFmtId="164" fontId="8" fillId="27" borderId="16" xfId="0" applyNumberFormat="1" applyFont="1" applyFill="1" applyBorder="1" applyAlignment="1">
      <alignment horizontal="center" vertical="center" wrapText="1"/>
    </xf>
    <xf numFmtId="0" fontId="10" fillId="27" borderId="140" xfId="0" applyFont="1" applyFill="1" applyBorder="1" applyAlignment="1">
      <alignment horizontal="center" vertical="center" wrapText="1"/>
    </xf>
    <xf numFmtId="0" fontId="10" fillId="27" borderId="19" xfId="0" applyFont="1" applyFill="1" applyBorder="1" applyAlignment="1">
      <alignment horizontal="center" vertical="center" wrapText="1"/>
    </xf>
    <xf numFmtId="0" fontId="10" fillId="27" borderId="141" xfId="0" applyFont="1" applyFill="1" applyBorder="1" applyAlignment="1">
      <alignment horizontal="center" vertical="center" wrapText="1"/>
    </xf>
    <xf numFmtId="0" fontId="8" fillId="27" borderId="17" xfId="0" applyFont="1" applyFill="1" applyBorder="1" applyAlignment="1">
      <alignment horizontal="center" vertical="center" wrapText="1"/>
    </xf>
    <xf numFmtId="0" fontId="8" fillId="27" borderId="16" xfId="0" applyFont="1" applyFill="1" applyBorder="1" applyAlignment="1">
      <alignment horizontal="center" vertical="center" wrapText="1"/>
    </xf>
    <xf numFmtId="164" fontId="8" fillId="27" borderId="20" xfId="0" applyNumberFormat="1" applyFont="1" applyFill="1" applyBorder="1" applyAlignment="1">
      <alignment horizontal="center" vertical="center" wrapText="1"/>
    </xf>
    <xf numFmtId="164" fontId="8" fillId="27" borderId="21" xfId="0" applyNumberFormat="1" applyFont="1" applyFill="1" applyBorder="1" applyAlignment="1">
      <alignment horizontal="center" vertical="center" wrapText="1"/>
    </xf>
    <xf numFmtId="0" fontId="8" fillId="27" borderId="23" xfId="0" applyFont="1" applyFill="1" applyBorder="1" applyAlignment="1">
      <alignment horizontal="center" vertical="center" wrapText="1"/>
    </xf>
    <xf numFmtId="0" fontId="8" fillId="27" borderId="24" xfId="0" applyFont="1" applyFill="1" applyBorder="1" applyAlignment="1">
      <alignment vertical="center" wrapText="1"/>
    </xf>
    <xf numFmtId="164" fontId="8" fillId="27" borderId="23" xfId="0" applyNumberFormat="1" applyFont="1" applyFill="1" applyBorder="1" applyAlignment="1">
      <alignment horizontal="center" vertical="center"/>
    </xf>
    <xf numFmtId="0" fontId="8" fillId="27" borderId="25" xfId="0" applyFont="1" applyFill="1" applyBorder="1" applyAlignment="1">
      <alignment horizontal="center" vertical="center"/>
    </xf>
    <xf numFmtId="164" fontId="8" fillId="27" borderId="25" xfId="0" applyNumberFormat="1" applyFont="1" applyFill="1" applyBorder="1" applyAlignment="1">
      <alignment horizontal="center" vertical="center"/>
    </xf>
    <xf numFmtId="0" fontId="11" fillId="27" borderId="26" xfId="0" applyFont="1" applyFill="1" applyBorder="1" applyAlignment="1">
      <alignment horizontal="center" vertical="center"/>
    </xf>
    <xf numFmtId="164" fontId="8" fillId="27" borderId="28" xfId="0" applyNumberFormat="1" applyFont="1" applyFill="1" applyBorder="1" applyAlignment="1">
      <alignment horizontal="center" vertical="center"/>
    </xf>
    <xf numFmtId="0" fontId="11" fillId="27" borderId="24" xfId="0" applyFont="1" applyFill="1" applyBorder="1" applyAlignment="1">
      <alignment horizontal="center" vertical="center"/>
    </xf>
    <xf numFmtId="1" fontId="8" fillId="27" borderId="29" xfId="0" applyNumberFormat="1" applyFont="1" applyFill="1" applyBorder="1" applyAlignment="1">
      <alignment horizontal="center" vertical="center"/>
    </xf>
    <xf numFmtId="1" fontId="8" fillId="27" borderId="25" xfId="0" applyNumberFormat="1" applyFont="1" applyFill="1" applyBorder="1" applyAlignment="1">
      <alignment horizontal="center" vertical="center"/>
    </xf>
    <xf numFmtId="0" fontId="8" fillId="27" borderId="26" xfId="0" quotePrefix="1" applyFont="1" applyFill="1" applyBorder="1" applyAlignment="1">
      <alignment horizontal="center" vertical="center"/>
    </xf>
    <xf numFmtId="164" fontId="8" fillId="27" borderId="29" xfId="0" quotePrefix="1" applyNumberFormat="1" applyFont="1" applyFill="1" applyBorder="1" applyAlignment="1">
      <alignment horizontal="center" vertical="center"/>
    </xf>
    <xf numFmtId="164" fontId="8" fillId="27" borderId="26" xfId="0" applyNumberFormat="1" applyFont="1" applyFill="1" applyBorder="1" applyAlignment="1">
      <alignment horizontal="center" vertical="center" wrapText="1"/>
    </xf>
    <xf numFmtId="0" fontId="8" fillId="27" borderId="30" xfId="0" applyFont="1" applyFill="1" applyBorder="1" applyAlignment="1">
      <alignment horizontal="center" vertical="center"/>
    </xf>
    <xf numFmtId="164" fontId="8" fillId="27" borderId="27" xfId="0" quotePrefix="1" applyNumberFormat="1" applyFont="1" applyFill="1" applyBorder="1" applyAlignment="1">
      <alignment horizontal="center" vertical="center"/>
    </xf>
    <xf numFmtId="0" fontId="8" fillId="27" borderId="142" xfId="0" quotePrefix="1" applyFont="1" applyFill="1" applyBorder="1" applyAlignment="1">
      <alignment horizontal="center" vertical="center" wrapText="1"/>
    </xf>
    <xf numFmtId="0" fontId="8" fillId="27" borderId="81" xfId="0" quotePrefix="1" applyFont="1" applyFill="1" applyBorder="1" applyAlignment="1">
      <alignment horizontal="center" vertical="center" wrapText="1"/>
    </xf>
    <xf numFmtId="0" fontId="8" fillId="27" borderId="143" xfId="0" quotePrefix="1" applyFont="1" applyFill="1" applyBorder="1" applyAlignment="1">
      <alignment horizontal="center" vertical="center" wrapText="1"/>
    </xf>
    <xf numFmtId="0" fontId="8" fillId="27" borderId="28" xfId="0" quotePrefix="1" applyFont="1" applyFill="1" applyBorder="1" applyAlignment="1">
      <alignment horizontal="center" vertical="center"/>
    </xf>
    <xf numFmtId="0" fontId="8" fillId="27" borderId="27" xfId="0" quotePrefix="1" applyFont="1" applyFill="1" applyBorder="1" applyAlignment="1">
      <alignment horizontal="center" vertical="center"/>
    </xf>
    <xf numFmtId="164" fontId="8" fillId="27" borderId="30" xfId="0" quotePrefix="1" applyNumberFormat="1" applyFont="1" applyFill="1" applyBorder="1" applyAlignment="1">
      <alignment horizontal="center" vertical="center"/>
    </xf>
    <xf numFmtId="164" fontId="8" fillId="27" borderId="31" xfId="0" quotePrefix="1" applyNumberFormat="1" applyFont="1" applyFill="1" applyBorder="1" applyAlignment="1">
      <alignment horizontal="center" vertical="center"/>
    </xf>
    <xf numFmtId="0" fontId="8" fillId="27" borderId="28" xfId="0" applyFont="1" applyFill="1" applyBorder="1" applyAlignment="1">
      <alignment horizontal="center" vertical="center" wrapText="1"/>
    </xf>
    <xf numFmtId="1" fontId="8" fillId="27" borderId="32" xfId="0" applyNumberFormat="1" applyFont="1" applyFill="1" applyBorder="1" applyAlignment="1">
      <alignment horizontal="center" vertical="center"/>
    </xf>
    <xf numFmtId="0" fontId="8" fillId="27" borderId="70" xfId="0" applyFont="1" applyFill="1" applyBorder="1" applyAlignment="1">
      <alignment vertical="center"/>
    </xf>
    <xf numFmtId="0" fontId="8" fillId="27" borderId="71" xfId="0" applyFont="1" applyFill="1" applyBorder="1" applyAlignment="1">
      <alignment vertical="center"/>
    </xf>
    <xf numFmtId="164" fontId="8" fillId="27" borderId="70" xfId="0" applyNumberFormat="1" applyFont="1" applyFill="1" applyBorder="1" applyAlignment="1">
      <alignment horizontal="center" vertical="center"/>
    </xf>
    <xf numFmtId="0" fontId="11" fillId="27" borderId="72" xfId="0" applyFont="1" applyFill="1" applyBorder="1" applyAlignment="1">
      <alignment horizontal="center" vertical="center"/>
    </xf>
    <xf numFmtId="164" fontId="8" fillId="27" borderId="72" xfId="0" applyNumberFormat="1" applyFont="1" applyFill="1" applyBorder="1" applyAlignment="1">
      <alignment horizontal="center" vertical="center"/>
    </xf>
    <xf numFmtId="0" fontId="11" fillId="27" borderId="73" xfId="0" applyFont="1" applyFill="1" applyBorder="1" applyAlignment="1">
      <alignment horizontal="center" vertical="center"/>
    </xf>
    <xf numFmtId="164" fontId="8" fillId="27" borderId="75" xfId="0" applyNumberFormat="1" applyFont="1" applyFill="1" applyBorder="1" applyAlignment="1">
      <alignment horizontal="center" vertical="center"/>
    </xf>
    <xf numFmtId="0" fontId="11" fillId="27" borderId="71" xfId="0" applyFont="1" applyFill="1" applyBorder="1" applyAlignment="1">
      <alignment horizontal="center" vertical="center"/>
    </xf>
    <xf numFmtId="1" fontId="8" fillId="27" borderId="76" xfId="0" applyNumberFormat="1" applyFont="1" applyFill="1" applyBorder="1" applyAlignment="1">
      <alignment horizontal="center" vertical="center"/>
    </xf>
    <xf numFmtId="1" fontId="8" fillId="27" borderId="72" xfId="0" applyNumberFormat="1" applyFont="1" applyFill="1" applyBorder="1" applyAlignment="1">
      <alignment horizontal="center" vertical="center"/>
    </xf>
    <xf numFmtId="164" fontId="8" fillId="27" borderId="73" xfId="0" applyNumberFormat="1" applyFont="1" applyFill="1" applyBorder="1" applyAlignment="1">
      <alignment horizontal="center" vertical="center"/>
    </xf>
    <xf numFmtId="164" fontId="8" fillId="27" borderId="76" xfId="0" applyNumberFormat="1" applyFont="1" applyFill="1" applyBorder="1" applyAlignment="1">
      <alignment horizontal="center" vertical="center"/>
    </xf>
    <xf numFmtId="1" fontId="10" fillId="27" borderId="77" xfId="0" applyNumberFormat="1" applyFont="1" applyFill="1" applyBorder="1" applyAlignment="1">
      <alignment horizontal="center" vertical="center"/>
    </xf>
    <xf numFmtId="164" fontId="8" fillId="27" borderId="74" xfId="0" applyNumberFormat="1" applyFont="1" applyFill="1" applyBorder="1" applyAlignment="1">
      <alignment horizontal="center" vertical="center"/>
    </xf>
    <xf numFmtId="164" fontId="8" fillId="27" borderId="150" xfId="0" applyNumberFormat="1" applyFont="1" applyFill="1" applyBorder="1" applyAlignment="1">
      <alignment horizontal="center" vertical="center" wrapText="1"/>
    </xf>
    <xf numFmtId="164" fontId="8" fillId="27" borderId="139" xfId="0" applyNumberFormat="1" applyFont="1" applyFill="1" applyBorder="1" applyAlignment="1">
      <alignment horizontal="center" vertical="center" wrapText="1"/>
    </xf>
    <xf numFmtId="164" fontId="10" fillId="27" borderId="151" xfId="0" applyNumberFormat="1" applyFont="1" applyFill="1" applyBorder="1" applyAlignment="1">
      <alignment horizontal="center" vertical="center" wrapText="1"/>
    </xf>
    <xf numFmtId="164" fontId="8" fillId="27" borderId="78" xfId="0" applyNumberFormat="1" applyFont="1" applyFill="1" applyBorder="1" applyAlignment="1">
      <alignment horizontal="center" vertical="center" wrapText="1"/>
    </xf>
    <xf numFmtId="164" fontId="8" fillId="27" borderId="77" xfId="0" applyNumberFormat="1" applyFont="1" applyFill="1" applyBorder="1" applyAlignment="1">
      <alignment horizontal="center" vertical="center"/>
    </xf>
    <xf numFmtId="164" fontId="8" fillId="27" borderId="78" xfId="0" applyNumberFormat="1" applyFont="1" applyFill="1" applyBorder="1" applyAlignment="1">
      <alignment horizontal="center" vertical="center"/>
    </xf>
    <xf numFmtId="1" fontId="5" fillId="27" borderId="72" xfId="0" applyNumberFormat="1" applyFont="1" applyFill="1" applyBorder="1" applyAlignment="1">
      <alignment horizontal="center" vertical="center"/>
    </xf>
    <xf numFmtId="1" fontId="5" fillId="27" borderId="79" xfId="0" applyNumberFormat="1" applyFont="1" applyFill="1" applyBorder="1" applyAlignment="1">
      <alignment horizontal="center" vertical="center"/>
    </xf>
    <xf numFmtId="0" fontId="5" fillId="27" borderId="80" xfId="0" applyFont="1" applyFill="1" applyBorder="1" applyAlignment="1">
      <alignment vertical="center"/>
    </xf>
    <xf numFmtId="0" fontId="5" fillId="27" borderId="81" xfId="0" applyFont="1" applyFill="1" applyBorder="1" applyAlignment="1">
      <alignment vertical="center"/>
    </xf>
    <xf numFmtId="164" fontId="5" fillId="27" borderId="31" xfId="0" applyNumberFormat="1" applyFont="1" applyFill="1" applyBorder="1" applyAlignment="1">
      <alignment horizontal="center" vertical="center"/>
    </xf>
    <xf numFmtId="0" fontId="12" fillId="27" borderId="31" xfId="0" applyFont="1" applyFill="1" applyBorder="1" applyAlignment="1">
      <alignment horizontal="center" vertical="center"/>
    </xf>
    <xf numFmtId="164" fontId="5" fillId="27" borderId="30" xfId="0" applyNumberFormat="1" applyFont="1" applyFill="1" applyBorder="1" applyAlignment="1">
      <alignment horizontal="center" vertical="center"/>
    </xf>
    <xf numFmtId="0" fontId="12" fillId="27" borderId="81" xfId="0" applyFont="1" applyFill="1" applyBorder="1" applyAlignment="1">
      <alignment horizontal="center" vertical="center"/>
    </xf>
    <xf numFmtId="1" fontId="5" fillId="27" borderId="31" xfId="0" applyNumberFormat="1" applyFont="1" applyFill="1" applyBorder="1" applyAlignment="1">
      <alignment horizontal="center" vertical="center"/>
    </xf>
    <xf numFmtId="0" fontId="5" fillId="27" borderId="31" xfId="0" applyFont="1" applyFill="1" applyBorder="1" applyAlignment="1">
      <alignment horizontal="center" vertical="center"/>
    </xf>
    <xf numFmtId="0" fontId="13" fillId="27" borderId="31" xfId="0" applyFont="1" applyFill="1" applyBorder="1" applyAlignment="1">
      <alignment horizontal="center" vertical="center"/>
    </xf>
    <xf numFmtId="0" fontId="13" fillId="27" borderId="31" xfId="0" applyFont="1" applyFill="1" applyBorder="1" applyAlignment="1">
      <alignment horizontal="center" vertical="center" wrapText="1"/>
    </xf>
    <xf numFmtId="164" fontId="5" fillId="27" borderId="27" xfId="0" applyNumberFormat="1" applyFont="1" applyFill="1" applyBorder="1" applyAlignment="1">
      <alignment horizontal="center" vertical="center"/>
    </xf>
    <xf numFmtId="0" fontId="5" fillId="27" borderId="27" xfId="0" applyFont="1" applyFill="1" applyBorder="1" applyAlignment="1">
      <alignment horizontal="center" vertical="center"/>
    </xf>
    <xf numFmtId="1" fontId="5" fillId="27" borderId="29" xfId="0" applyNumberFormat="1" applyFont="1" applyFill="1" applyBorder="1" applyAlignment="1">
      <alignment horizontal="center" vertical="center"/>
    </xf>
    <xf numFmtId="1" fontId="5" fillId="27" borderId="28" xfId="0" applyNumberFormat="1" applyFont="1" applyFill="1" applyBorder="1" applyAlignment="1">
      <alignment horizontal="center" vertical="center"/>
    </xf>
    <xf numFmtId="1" fontId="5" fillId="27" borderId="25" xfId="0" applyNumberFormat="1" applyFont="1" applyFill="1" applyBorder="1" applyAlignment="1">
      <alignment horizontal="center" vertical="center"/>
    </xf>
    <xf numFmtId="1" fontId="5" fillId="27" borderId="32" xfId="0" applyNumberFormat="1" applyFont="1" applyFill="1" applyBorder="1" applyAlignment="1">
      <alignment horizontal="center" vertical="center"/>
    </xf>
    <xf numFmtId="0" fontId="5" fillId="0" borderId="60" xfId="0" applyFont="1" applyFill="1" applyBorder="1" applyAlignment="1">
      <alignment horizontal="center" vertical="center"/>
    </xf>
    <xf numFmtId="0" fontId="5" fillId="0" borderId="61" xfId="0" applyFont="1" applyFill="1" applyBorder="1" applyAlignment="1">
      <alignment vertical="center"/>
    </xf>
    <xf numFmtId="164" fontId="5" fillId="0" borderId="60" xfId="0" applyNumberFormat="1" applyFont="1" applyFill="1" applyBorder="1" applyAlignment="1">
      <alignment horizontal="center" vertical="center"/>
    </xf>
    <xf numFmtId="0" fontId="12" fillId="0" borderId="62" xfId="0" applyFont="1" applyFill="1" applyBorder="1" applyAlignment="1">
      <alignment horizontal="center" vertical="center"/>
    </xf>
    <xf numFmtId="164" fontId="5" fillId="0" borderId="62" xfId="0" applyNumberFormat="1" applyFont="1" applyFill="1" applyBorder="1" applyAlignment="1">
      <alignment horizontal="center" vertical="center"/>
    </xf>
    <xf numFmtId="0" fontId="12" fillId="0" borderId="63" xfId="0" applyFont="1" applyFill="1" applyBorder="1" applyAlignment="1">
      <alignment horizontal="center" vertical="center"/>
    </xf>
    <xf numFmtId="164" fontId="5" fillId="0" borderId="65" xfId="0" applyNumberFormat="1" applyFont="1" applyFill="1" applyBorder="1" applyAlignment="1">
      <alignment horizontal="center" vertical="center"/>
    </xf>
    <xf numFmtId="0" fontId="12" fillId="0" borderId="61" xfId="0" applyFont="1" applyFill="1" applyBorder="1" applyAlignment="1">
      <alignment horizontal="center" vertical="center"/>
    </xf>
    <xf numFmtId="1" fontId="5" fillId="0" borderId="66" xfId="0" applyNumberFormat="1" applyFont="1" applyFill="1" applyBorder="1" applyAlignment="1">
      <alignment horizontal="center" vertical="center"/>
    </xf>
    <xf numFmtId="1" fontId="5" fillId="0" borderId="62" xfId="0" applyNumberFormat="1" applyFont="1" applyFill="1" applyBorder="1" applyAlignment="1">
      <alignment horizontal="center" vertical="center"/>
    </xf>
    <xf numFmtId="0" fontId="5" fillId="0" borderId="63" xfId="0" applyFont="1" applyFill="1" applyBorder="1" applyAlignment="1">
      <alignment horizontal="center" vertical="center"/>
    </xf>
    <xf numFmtId="164" fontId="5" fillId="0" borderId="66" xfId="0" applyNumberFormat="1" applyFont="1" applyFill="1" applyBorder="1" applyAlignment="1">
      <alignment horizontal="center" vertical="center"/>
    </xf>
    <xf numFmtId="164" fontId="5" fillId="0" borderId="63" xfId="0" applyNumberFormat="1" applyFont="1" applyFill="1" applyBorder="1" applyAlignment="1">
      <alignment horizontal="center" vertical="center"/>
    </xf>
    <xf numFmtId="0" fontId="13" fillId="0" borderId="67" xfId="0" applyFont="1" applyFill="1" applyBorder="1" applyAlignment="1">
      <alignment horizontal="center" vertical="center"/>
    </xf>
    <xf numFmtId="164" fontId="5" fillId="0" borderId="64" xfId="0" applyNumberFormat="1" applyFont="1" applyFill="1" applyBorder="1" applyAlignment="1">
      <alignment horizontal="center" vertical="center"/>
    </xf>
    <xf numFmtId="164" fontId="5" fillId="0" borderId="148" xfId="0" applyNumberFormat="1" applyFont="1" applyFill="1" applyBorder="1" applyAlignment="1">
      <alignment horizontal="center" vertical="center" wrapText="1"/>
    </xf>
    <xf numFmtId="164" fontId="5" fillId="0" borderId="138" xfId="0" applyNumberFormat="1" applyFont="1" applyFill="1" applyBorder="1" applyAlignment="1">
      <alignment horizontal="center" vertical="center" wrapText="1"/>
    </xf>
    <xf numFmtId="164" fontId="13" fillId="0" borderId="149" xfId="0" applyNumberFormat="1" applyFont="1" applyFill="1" applyBorder="1" applyAlignment="1">
      <alignment horizontal="center" vertical="center" wrapText="1"/>
    </xf>
    <xf numFmtId="164" fontId="5" fillId="0" borderId="67" xfId="0" applyNumberFormat="1" applyFont="1" applyFill="1" applyBorder="1" applyAlignment="1">
      <alignment horizontal="center" vertical="center"/>
    </xf>
    <xf numFmtId="164" fontId="5" fillId="0" borderId="68" xfId="0" applyNumberFormat="1" applyFont="1" applyFill="1" applyBorder="1" applyAlignment="1">
      <alignment horizontal="center" vertical="center"/>
    </xf>
    <xf numFmtId="0" fontId="5" fillId="0" borderId="65" xfId="0" applyFont="1" applyFill="1" applyBorder="1" applyAlignment="1">
      <alignment horizontal="center" vertical="center"/>
    </xf>
    <xf numFmtId="1" fontId="5" fillId="0" borderId="69" xfId="0" applyNumberFormat="1" applyFont="1" applyFill="1" applyBorder="1" applyAlignment="1">
      <alignment horizontal="center" vertical="center"/>
    </xf>
    <xf numFmtId="0" fontId="2" fillId="0" borderId="164" xfId="0" applyFont="1" applyBorder="1" applyAlignment="1">
      <alignment vertical="center"/>
    </xf>
    <xf numFmtId="0" fontId="2" fillId="0" borderId="164" xfId="0" applyFont="1" applyBorder="1"/>
    <xf numFmtId="0" fontId="2" fillId="0" borderId="172" xfId="0" applyFont="1" applyBorder="1" applyAlignment="1">
      <alignment vertical="center"/>
    </xf>
    <xf numFmtId="0" fontId="2" fillId="0" borderId="0" xfId="0" applyFont="1"/>
    <xf numFmtId="0" fontId="2" fillId="0" borderId="4"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164" xfId="0" applyFont="1" applyBorder="1" applyAlignment="1">
      <alignment horizontal="center" vertical="center"/>
    </xf>
    <xf numFmtId="0" fontId="2" fillId="0" borderId="4" xfId="0" applyFont="1" applyBorder="1" applyAlignment="1">
      <alignment horizontal="center" vertical="center"/>
    </xf>
    <xf numFmtId="0" fontId="2" fillId="0" borderId="135" xfId="0" applyFont="1" applyBorder="1" applyAlignment="1">
      <alignment horizontal="center" vertical="center"/>
    </xf>
    <xf numFmtId="0" fontId="2" fillId="0" borderId="2" xfId="0" applyFont="1" applyBorder="1"/>
    <xf numFmtId="0" fontId="2" fillId="0" borderId="2" xfId="0" applyFont="1" applyBorder="1" applyAlignment="1">
      <alignment horizontal="center"/>
    </xf>
    <xf numFmtId="0" fontId="2" fillId="0" borderId="174" xfId="0" applyFont="1" applyBorder="1" applyAlignment="1">
      <alignment horizontal="center"/>
    </xf>
    <xf numFmtId="0" fontId="2" fillId="0" borderId="135" xfId="0" applyFont="1" applyBorder="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xf numFmtId="0" fontId="2" fillId="0" borderId="3" xfId="0" applyFont="1" applyBorder="1" applyAlignment="1">
      <alignment horizontal="center"/>
    </xf>
    <xf numFmtId="0" fontId="2" fillId="0" borderId="3" xfId="0" quotePrefix="1" applyFont="1" applyBorder="1" applyAlignment="1">
      <alignment horizontal="center"/>
    </xf>
    <xf numFmtId="0" fontId="3" fillId="0" borderId="152" xfId="0" applyFont="1" applyBorder="1" applyAlignment="1">
      <alignment horizontal="center" vertical="center"/>
    </xf>
    <xf numFmtId="0" fontId="3" fillId="0" borderId="153" xfId="0" applyFont="1" applyBorder="1" applyAlignment="1">
      <alignment vertical="center"/>
    </xf>
    <xf numFmtId="164" fontId="3" fillId="0" borderId="8" xfId="0" applyNumberFormat="1" applyFont="1" applyBorder="1" applyAlignment="1">
      <alignment horizontal="center" vertical="center"/>
    </xf>
    <xf numFmtId="0" fontId="3" fillId="0" borderId="37"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vertical="center"/>
    </xf>
    <xf numFmtId="0" fontId="3" fillId="0" borderId="36" xfId="0" applyFont="1" applyBorder="1" applyAlignment="1">
      <alignment vertical="center"/>
    </xf>
    <xf numFmtId="0" fontId="3" fillId="0" borderId="154" xfId="0" applyFont="1" applyBorder="1" applyAlignment="1">
      <alignment vertical="center"/>
    </xf>
    <xf numFmtId="0" fontId="3" fillId="0" borderId="46" xfId="0" applyFont="1" applyBorder="1" applyAlignment="1">
      <alignment horizontal="center" vertical="center"/>
    </xf>
    <xf numFmtId="0" fontId="3" fillId="0" borderId="6" xfId="0" applyFont="1" applyBorder="1" applyAlignment="1">
      <alignment vertical="center"/>
    </xf>
    <xf numFmtId="0" fontId="3" fillId="0" borderId="44" xfId="0" applyFont="1" applyBorder="1" applyAlignment="1">
      <alignment vertical="center"/>
    </xf>
    <xf numFmtId="0" fontId="3" fillId="0" borderId="55" xfId="0" applyFont="1" applyBorder="1" applyAlignment="1">
      <alignment horizontal="center" vertical="center"/>
    </xf>
    <xf numFmtId="0" fontId="3" fillId="0" borderId="7" xfId="0" applyFont="1" applyBorder="1" applyAlignment="1">
      <alignment vertical="center"/>
    </xf>
    <xf numFmtId="164" fontId="3" fillId="0" borderId="7" xfId="0" applyNumberFormat="1" applyFont="1" applyBorder="1" applyAlignment="1">
      <alignment horizontal="center" vertical="center"/>
    </xf>
    <xf numFmtId="0" fontId="3" fillId="0" borderId="54" xfId="0" applyFont="1" applyBorder="1" applyAlignment="1">
      <alignment horizontal="center" vertical="center"/>
    </xf>
    <xf numFmtId="0" fontId="3" fillId="0" borderId="7" xfId="0" applyFont="1" applyBorder="1" applyAlignment="1">
      <alignment horizontal="center" vertical="center"/>
    </xf>
    <xf numFmtId="0" fontId="3" fillId="0" borderId="57" xfId="0" applyFont="1" applyBorder="1" applyAlignment="1">
      <alignment vertical="center"/>
    </xf>
    <xf numFmtId="0" fontId="3" fillId="0" borderId="53" xfId="0" applyFont="1" applyBorder="1" applyAlignment="1">
      <alignment vertical="center"/>
    </xf>
    <xf numFmtId="0" fontId="3" fillId="0" borderId="0" xfId="0" applyFont="1" applyBorder="1"/>
    <xf numFmtId="164" fontId="3" fillId="0" borderId="0" xfId="0" applyNumberFormat="1" applyFont="1" applyBorder="1" applyAlignment="1">
      <alignment horizontal="center"/>
    </xf>
    <xf numFmtId="0" fontId="3" fillId="0" borderId="0" xfId="0" applyFont="1" applyBorder="1" applyAlignment="1">
      <alignment horizontal="center"/>
    </xf>
    <xf numFmtId="1" fontId="3" fillId="0" borderId="0" xfId="0" applyNumberFormat="1" applyFont="1" applyBorder="1" applyAlignment="1">
      <alignment horizontal="center"/>
    </xf>
    <xf numFmtId="0" fontId="5" fillId="0" borderId="170" xfId="20" applyFont="1" applyBorder="1" applyAlignment="1">
      <alignment vertical="center"/>
    </xf>
    <xf numFmtId="0" fontId="5" fillId="0" borderId="171" xfId="20" applyFont="1" applyBorder="1" applyAlignment="1">
      <alignment vertical="center"/>
    </xf>
    <xf numFmtId="0" fontId="5" fillId="0" borderId="172" xfId="20" applyFont="1" applyBorder="1" applyAlignment="1">
      <alignment vertical="center"/>
    </xf>
    <xf numFmtId="0" fontId="5" fillId="0" borderId="0" xfId="20" applyFont="1"/>
    <xf numFmtId="0" fontId="5" fillId="0" borderId="1" xfId="20" applyFont="1" applyBorder="1" applyAlignment="1">
      <alignment vertical="center"/>
    </xf>
    <xf numFmtId="0" fontId="5" fillId="0" borderId="4" xfId="20" applyFont="1" applyBorder="1" applyAlignment="1">
      <alignment vertical="center"/>
    </xf>
    <xf numFmtId="0" fontId="5" fillId="0" borderId="5" xfId="20" applyFont="1" applyBorder="1" applyAlignment="1">
      <alignment vertical="center"/>
    </xf>
    <xf numFmtId="0" fontId="5" fillId="0" borderId="3" xfId="20" applyFont="1" applyBorder="1" applyAlignment="1">
      <alignment vertical="center"/>
    </xf>
    <xf numFmtId="0" fontId="5" fillId="0" borderId="164" xfId="20" applyFont="1" applyBorder="1" applyAlignment="1">
      <alignment horizontal="center" vertical="center"/>
    </xf>
    <xf numFmtId="0" fontId="5" fillId="0" borderId="135" xfId="20" applyFont="1" applyBorder="1" applyAlignment="1">
      <alignment horizontal="center" vertical="center"/>
    </xf>
    <xf numFmtId="0" fontId="5" fillId="0" borderId="2" xfId="20" applyFont="1" applyBorder="1"/>
    <xf numFmtId="0" fontId="5" fillId="0" borderId="2" xfId="20" applyFont="1" applyBorder="1" applyAlignment="1">
      <alignment horizontal="center"/>
    </xf>
    <xf numFmtId="0" fontId="5" fillId="0" borderId="174" xfId="20" applyFont="1" applyBorder="1" applyAlignment="1">
      <alignment horizontal="center"/>
    </xf>
    <xf numFmtId="0" fontId="5" fillId="0" borderId="135" xfId="20" applyFont="1" applyBorder="1" applyAlignment="1">
      <alignment horizontal="center"/>
    </xf>
    <xf numFmtId="0" fontId="12" fillId="0" borderId="2" xfId="20" applyFont="1" applyBorder="1" applyAlignment="1">
      <alignment horizontal="center" vertical="center"/>
    </xf>
    <xf numFmtId="0" fontId="12" fillId="0" borderId="135" xfId="20" applyFont="1" applyBorder="1" applyAlignment="1">
      <alignment horizontal="center" vertical="center"/>
    </xf>
    <xf numFmtId="0" fontId="5" fillId="0" borderId="3" xfId="20" applyFont="1" applyBorder="1" applyAlignment="1">
      <alignment horizontal="center" vertical="center"/>
    </xf>
    <xf numFmtId="0" fontId="5" fillId="0" borderId="3" xfId="20" applyFont="1" applyBorder="1"/>
    <xf numFmtId="0" fontId="5" fillId="0" borderId="3" xfId="20" applyFont="1" applyBorder="1" applyAlignment="1">
      <alignment horizontal="center"/>
    </xf>
    <xf numFmtId="0" fontId="5" fillId="0" borderId="3" xfId="20" quotePrefix="1" applyFont="1" applyBorder="1" applyAlignment="1">
      <alignment horizontal="center"/>
    </xf>
    <xf numFmtId="0" fontId="5" fillId="0" borderId="152" xfId="20" applyFont="1" applyBorder="1" applyAlignment="1">
      <alignment horizontal="center" vertical="center"/>
    </xf>
    <xf numFmtId="0" fontId="5" fillId="0" borderId="153" xfId="20" applyFont="1" applyBorder="1" applyAlignment="1">
      <alignment vertical="center"/>
    </xf>
    <xf numFmtId="0" fontId="5" fillId="0" borderId="8" xfId="20" applyFont="1" applyBorder="1" applyAlignment="1">
      <alignment vertical="center"/>
    </xf>
    <xf numFmtId="0" fontId="5" fillId="0" borderId="37" xfId="20" applyFont="1" applyBorder="1" applyAlignment="1">
      <alignment vertical="center"/>
    </xf>
    <xf numFmtId="0" fontId="5" fillId="0" borderId="36" xfId="20" applyFont="1" applyBorder="1" applyAlignment="1">
      <alignment vertical="center"/>
    </xf>
    <xf numFmtId="0" fontId="12" fillId="0" borderId="154" xfId="20" applyFont="1" applyBorder="1" applyAlignment="1">
      <alignment vertical="center"/>
    </xf>
    <xf numFmtId="0" fontId="5" fillId="0" borderId="46" xfId="20" applyFont="1" applyBorder="1" applyAlignment="1">
      <alignment horizontal="center" vertical="center"/>
    </xf>
    <xf numFmtId="0" fontId="5" fillId="0" borderId="6" xfId="20" applyFont="1" applyBorder="1" applyAlignment="1">
      <alignment vertical="center"/>
    </xf>
    <xf numFmtId="0" fontId="12" fillId="0" borderId="44" xfId="20" applyFont="1" applyBorder="1" applyAlignment="1">
      <alignment vertical="center"/>
    </xf>
    <xf numFmtId="0" fontId="5" fillId="0" borderId="44" xfId="20" applyFont="1" applyBorder="1" applyAlignment="1">
      <alignment vertical="center"/>
    </xf>
    <xf numFmtId="0" fontId="5" fillId="0" borderId="55" xfId="20" applyFont="1" applyBorder="1" applyAlignment="1">
      <alignment horizontal="center" vertical="center"/>
    </xf>
    <xf numFmtId="0" fontId="5" fillId="0" borderId="7" xfId="20" applyFont="1" applyBorder="1" applyAlignment="1">
      <alignment vertical="center"/>
    </xf>
    <xf numFmtId="0" fontId="5" fillId="0" borderId="54" xfId="20" applyFont="1" applyBorder="1" applyAlignment="1">
      <alignment vertical="center"/>
    </xf>
    <xf numFmtId="0" fontId="5" fillId="0" borderId="57" xfId="20" applyFont="1" applyBorder="1" applyAlignment="1">
      <alignment vertical="center"/>
    </xf>
    <xf numFmtId="0" fontId="5" fillId="0" borderId="53" xfId="20" applyFont="1" applyBorder="1" applyAlignment="1">
      <alignment vertical="center"/>
    </xf>
    <xf numFmtId="0" fontId="5" fillId="0" borderId="0" xfId="20" applyFont="1" applyBorder="1"/>
    <xf numFmtId="164" fontId="5" fillId="0" borderId="171" xfId="20" applyNumberFormat="1" applyFont="1" applyBorder="1" applyAlignment="1">
      <alignment vertical="center"/>
    </xf>
    <xf numFmtId="164" fontId="5" fillId="0" borderId="1" xfId="20" applyNumberFormat="1" applyFont="1" applyBorder="1" applyAlignment="1">
      <alignment vertical="center"/>
    </xf>
    <xf numFmtId="164" fontId="5" fillId="0" borderId="2" xfId="20" applyNumberFormat="1" applyFont="1" applyBorder="1" applyAlignment="1">
      <alignment horizontal="center"/>
    </xf>
    <xf numFmtId="164" fontId="5" fillId="0" borderId="3" xfId="20" applyNumberFormat="1" applyFont="1" applyBorder="1" applyAlignment="1">
      <alignment horizontal="center"/>
    </xf>
    <xf numFmtId="164" fontId="5" fillId="0" borderId="8" xfId="20" applyNumberFormat="1" applyFont="1" applyBorder="1" applyAlignment="1">
      <alignment vertical="center"/>
    </xf>
    <xf numFmtId="164" fontId="5" fillId="0" borderId="7" xfId="20" applyNumberFormat="1" applyFont="1" applyBorder="1" applyAlignment="1">
      <alignment vertical="center"/>
    </xf>
    <xf numFmtId="164" fontId="5" fillId="0" borderId="0" xfId="20" applyNumberFormat="1" applyFont="1" applyBorder="1"/>
    <xf numFmtId="164" fontId="5" fillId="0" borderId="0" xfId="20" applyNumberFormat="1" applyFont="1"/>
    <xf numFmtId="164" fontId="5" fillId="0" borderId="2" xfId="20" applyNumberFormat="1" applyFont="1" applyBorder="1"/>
    <xf numFmtId="164" fontId="5" fillId="0" borderId="37" xfId="20" applyNumberFormat="1" applyFont="1" applyBorder="1" applyAlignment="1">
      <alignment vertical="center"/>
    </xf>
    <xf numFmtId="164" fontId="5" fillId="0" borderId="54" xfId="20" applyNumberFormat="1" applyFont="1" applyBorder="1" applyAlignment="1">
      <alignment vertical="center"/>
    </xf>
    <xf numFmtId="164" fontId="5" fillId="0" borderId="4" xfId="20" applyNumberFormat="1" applyFont="1" applyBorder="1" applyAlignment="1">
      <alignment vertical="center"/>
    </xf>
    <xf numFmtId="164" fontId="5" fillId="0" borderId="4" xfId="20" applyNumberFormat="1" applyFont="1" applyBorder="1" applyAlignment="1">
      <alignment horizontal="center" vertical="center"/>
    </xf>
    <xf numFmtId="1" fontId="5" fillId="0" borderId="171" xfId="20" applyNumberFormat="1" applyFont="1" applyBorder="1" applyAlignment="1">
      <alignment vertical="center"/>
    </xf>
    <xf numFmtId="1" fontId="5" fillId="0" borderId="1" xfId="20" applyNumberFormat="1" applyFont="1" applyBorder="1" applyAlignment="1">
      <alignment vertical="center"/>
    </xf>
    <xf numFmtId="1" fontId="5" fillId="0" borderId="4" xfId="20" applyNumberFormat="1" applyFont="1" applyBorder="1" applyAlignment="1">
      <alignment vertical="center"/>
    </xf>
    <xf numFmtId="1" fontId="5" fillId="0" borderId="174" xfId="20" applyNumberFormat="1" applyFont="1" applyBorder="1" applyAlignment="1">
      <alignment horizontal="center"/>
    </xf>
    <xf numFmtId="1" fontId="5" fillId="0" borderId="135" xfId="20" applyNumberFormat="1" applyFont="1" applyBorder="1" applyAlignment="1">
      <alignment horizontal="center"/>
    </xf>
    <xf numFmtId="1" fontId="5" fillId="0" borderId="2" xfId="20" applyNumberFormat="1" applyFont="1" applyBorder="1"/>
    <xf numFmtId="1" fontId="5" fillId="0" borderId="3" xfId="20" quotePrefix="1" applyNumberFormat="1" applyFont="1" applyBorder="1" applyAlignment="1">
      <alignment horizontal="center"/>
    </xf>
    <xf numFmtId="1" fontId="5" fillId="0" borderId="37" xfId="20" applyNumberFormat="1" applyFont="1" applyBorder="1" applyAlignment="1">
      <alignment vertical="center"/>
    </xf>
    <xf numFmtId="1" fontId="5" fillId="0" borderId="54" xfId="20" applyNumberFormat="1" applyFont="1" applyBorder="1" applyAlignment="1">
      <alignment vertical="center"/>
    </xf>
    <xf numFmtId="1" fontId="5" fillId="0" borderId="0" xfId="20" applyNumberFormat="1" applyFont="1" applyBorder="1"/>
    <xf numFmtId="1" fontId="5" fillId="0" borderId="0" xfId="20" applyNumberFormat="1" applyFont="1"/>
    <xf numFmtId="1" fontId="5" fillId="0" borderId="2" xfId="20" applyNumberFormat="1" applyFont="1" applyBorder="1" applyAlignment="1">
      <alignment horizontal="center"/>
    </xf>
    <xf numFmtId="1" fontId="5" fillId="0" borderId="8" xfId="20" applyNumberFormat="1" applyFont="1" applyBorder="1" applyAlignment="1">
      <alignment vertical="center"/>
    </xf>
    <xf numFmtId="1" fontId="5" fillId="0" borderId="7" xfId="20" applyNumberFormat="1" applyFont="1" applyBorder="1" applyAlignment="1">
      <alignment vertical="center"/>
    </xf>
    <xf numFmtId="1" fontId="5" fillId="0" borderId="3" xfId="20" applyNumberFormat="1" applyFont="1" applyBorder="1" applyAlignment="1">
      <alignment horizontal="center"/>
    </xf>
    <xf numFmtId="0" fontId="5" fillId="0" borderId="171" xfId="0" applyFont="1" applyBorder="1" applyAlignment="1">
      <alignment horizontal="center" vertical="center"/>
    </xf>
    <xf numFmtId="0" fontId="5" fillId="0" borderId="1" xfId="0" applyFont="1" applyBorder="1" applyAlignment="1">
      <alignment horizontal="center" vertical="center"/>
    </xf>
    <xf numFmtId="14" fontId="5" fillId="0" borderId="4" xfId="0" applyNumberFormat="1" applyFont="1" applyBorder="1" applyAlignment="1">
      <alignment horizontal="center" vertical="center"/>
    </xf>
    <xf numFmtId="0" fontId="5" fillId="0" borderId="37" xfId="0" applyFont="1" applyBorder="1" applyAlignment="1">
      <alignment vertical="center"/>
    </xf>
    <xf numFmtId="0" fontId="5" fillId="28" borderId="46" xfId="0" applyFont="1" applyFill="1" applyBorder="1" applyAlignment="1">
      <alignment horizontal="center" vertical="center"/>
    </xf>
    <xf numFmtId="0" fontId="5" fillId="28" borderId="6" xfId="0" applyFont="1" applyFill="1" applyBorder="1" applyAlignment="1">
      <alignment vertical="center"/>
    </xf>
    <xf numFmtId="0" fontId="5" fillId="28" borderId="8" xfId="0" applyFont="1" applyFill="1" applyBorder="1" applyAlignment="1">
      <alignment vertical="center"/>
    </xf>
    <xf numFmtId="0" fontId="5" fillId="28" borderId="37" xfId="0" applyFont="1" applyFill="1" applyBorder="1" applyAlignment="1">
      <alignment vertical="center"/>
    </xf>
    <xf numFmtId="0" fontId="5" fillId="28" borderId="37" xfId="0" applyFont="1" applyFill="1" applyBorder="1" applyAlignment="1">
      <alignment horizontal="center" vertical="center"/>
    </xf>
    <xf numFmtId="0" fontId="54" fillId="0" borderId="46" xfId="0" applyFont="1" applyBorder="1" applyAlignment="1">
      <alignment horizontal="center" vertical="center"/>
    </xf>
    <xf numFmtId="0" fontId="54" fillId="0" borderId="6" xfId="0" applyFont="1" applyBorder="1" applyAlignment="1">
      <alignment vertical="center"/>
    </xf>
    <xf numFmtId="0" fontId="54" fillId="0" borderId="8" xfId="0" applyFont="1" applyBorder="1" applyAlignment="1">
      <alignment vertical="center"/>
    </xf>
    <xf numFmtId="0" fontId="54" fillId="0" borderId="37" xfId="0" applyFont="1" applyBorder="1" applyAlignment="1">
      <alignment vertical="center"/>
    </xf>
    <xf numFmtId="0" fontId="54" fillId="0" borderId="37" xfId="0" applyFont="1" applyBorder="1" applyAlignment="1">
      <alignment horizontal="center" vertical="center"/>
    </xf>
    <xf numFmtId="0" fontId="54" fillId="0" borderId="36" xfId="0" applyFont="1" applyBorder="1" applyAlignment="1">
      <alignment vertical="center"/>
    </xf>
    <xf numFmtId="0" fontId="54" fillId="0" borderId="44" xfId="0" applyFont="1" applyBorder="1" applyAlignment="1">
      <alignment vertical="center"/>
    </xf>
    <xf numFmtId="0" fontId="5" fillId="0" borderId="54" xfId="0" applyFont="1" applyBorder="1" applyAlignment="1">
      <alignment vertical="center"/>
    </xf>
    <xf numFmtId="2" fontId="5" fillId="0" borderId="0" xfId="0" applyNumberFormat="1" applyFont="1" applyBorder="1" applyAlignment="1">
      <alignment horizontal="center"/>
    </xf>
    <xf numFmtId="0" fontId="6" fillId="0" borderId="0" xfId="66" applyFont="1"/>
    <xf numFmtId="0" fontId="5" fillId="0" borderId="0" xfId="0" applyFont="1" applyAlignment="1">
      <alignment horizontal="center"/>
    </xf>
    <xf numFmtId="164" fontId="18" fillId="22" borderId="8" xfId="12" applyNumberFormat="1" applyFont="1" applyFill="1" applyBorder="1" applyAlignment="1">
      <alignment horizontal="center"/>
    </xf>
    <xf numFmtId="10" fontId="5" fillId="0" borderId="1" xfId="0" applyNumberFormat="1" applyFont="1" applyBorder="1" applyAlignment="1">
      <alignment vertical="center"/>
    </xf>
    <xf numFmtId="164" fontId="5" fillId="0" borderId="37" xfId="0" applyNumberFormat="1" applyFont="1" applyBorder="1" applyAlignment="1">
      <alignment horizontal="center" vertical="center"/>
    </xf>
    <xf numFmtId="164" fontId="5" fillId="0" borderId="7" xfId="0" applyNumberFormat="1" applyFont="1" applyBorder="1" applyAlignment="1">
      <alignment horizontal="center" vertical="center"/>
    </xf>
    <xf numFmtId="164" fontId="5" fillId="0" borderId="54" xfId="0" applyNumberFormat="1" applyFont="1" applyBorder="1" applyAlignment="1">
      <alignment horizontal="center" vertical="center"/>
    </xf>
    <xf numFmtId="0" fontId="3" fillId="0" borderId="164" xfId="0" applyFont="1" applyBorder="1" applyAlignment="1">
      <alignment horizontal="center" vertical="center" wrapText="1"/>
    </xf>
    <xf numFmtId="0" fontId="3" fillId="0" borderId="164" xfId="0" applyFont="1" applyBorder="1" applyAlignment="1">
      <alignment vertical="center" wrapText="1"/>
    </xf>
    <xf numFmtId="0" fontId="3" fillId="0" borderId="164" xfId="0" applyFont="1" applyBorder="1"/>
    <xf numFmtId="0" fontId="0" fillId="0" borderId="164" xfId="0" applyBorder="1" applyAlignment="1">
      <alignment horizontal="center" vertical="center"/>
    </xf>
    <xf numFmtId="0" fontId="0" fillId="0" borderId="164" xfId="0" applyBorder="1" applyAlignment="1">
      <alignment vertical="center"/>
    </xf>
    <xf numFmtId="0" fontId="0" fillId="0" borderId="164" xfId="0" applyBorder="1" applyAlignment="1">
      <alignment horizontal="right"/>
    </xf>
    <xf numFmtId="0" fontId="0" fillId="0" borderId="164" xfId="0" applyFont="1" applyBorder="1" applyAlignment="1">
      <alignment vertical="center"/>
    </xf>
    <xf numFmtId="0" fontId="0" fillId="0" borderId="164" xfId="0" quotePrefix="1" applyBorder="1" applyAlignment="1">
      <alignment horizontal="right"/>
    </xf>
    <xf numFmtId="0" fontId="6" fillId="0" borderId="164" xfId="0" applyFont="1" applyBorder="1" applyAlignment="1">
      <alignment vertical="center"/>
    </xf>
    <xf numFmtId="0" fontId="0" fillId="0" borderId="0" xfId="0" applyAlignment="1">
      <alignment horizontal="right"/>
    </xf>
    <xf numFmtId="0" fontId="0" fillId="0" borderId="0" xfId="0" applyFont="1" applyFill="1" applyBorder="1" applyAlignment="1">
      <alignment vertical="center"/>
    </xf>
    <xf numFmtId="0" fontId="0" fillId="0" borderId="0" xfId="0" quotePrefix="1" applyFont="1" applyFill="1" applyBorder="1" applyAlignment="1">
      <alignment vertical="center"/>
    </xf>
    <xf numFmtId="164" fontId="13" fillId="3" borderId="45" xfId="0" applyNumberFormat="1" applyFont="1" applyFill="1" applyBorder="1" applyAlignment="1">
      <alignment horizontal="center"/>
    </xf>
    <xf numFmtId="164" fontId="8" fillId="3" borderId="37" xfId="0" applyNumberFormat="1" applyFont="1" applyFill="1" applyBorder="1" applyAlignment="1">
      <alignment horizontal="center"/>
    </xf>
    <xf numFmtId="1" fontId="13" fillId="3" borderId="44" xfId="0" applyNumberFormat="1" applyFont="1" applyFill="1" applyBorder="1" applyAlignment="1">
      <alignment horizontal="center"/>
    </xf>
    <xf numFmtId="1" fontId="5" fillId="0" borderId="47" xfId="0" applyNumberFormat="1" applyFont="1" applyBorder="1" applyAlignment="1">
      <alignment horizontal="center"/>
    </xf>
    <xf numFmtId="1" fontId="5" fillId="25" borderId="47" xfId="0" applyNumberFormat="1" applyFont="1" applyFill="1" applyBorder="1" applyAlignment="1">
      <alignment horizontal="center"/>
    </xf>
    <xf numFmtId="1" fontId="5" fillId="0" borderId="47" xfId="0" applyNumberFormat="1" applyFont="1" applyFill="1" applyBorder="1" applyAlignment="1">
      <alignment horizontal="center"/>
    </xf>
    <xf numFmtId="164" fontId="8" fillId="3" borderId="35" xfId="0" applyNumberFormat="1" applyFont="1" applyFill="1" applyBorder="1" applyAlignment="1">
      <alignment horizontal="center"/>
    </xf>
    <xf numFmtId="1" fontId="5" fillId="5" borderId="47" xfId="0" applyNumberFormat="1" applyFont="1" applyFill="1" applyBorder="1" applyAlignment="1">
      <alignment horizontal="center"/>
    </xf>
    <xf numFmtId="1" fontId="5" fillId="0" borderId="131" xfId="0" applyNumberFormat="1" applyFont="1" applyBorder="1" applyAlignment="1">
      <alignment horizontal="center"/>
    </xf>
    <xf numFmtId="0" fontId="5" fillId="23" borderId="40" xfId="0" applyFont="1" applyFill="1" applyBorder="1" applyAlignment="1">
      <alignment horizontal="center" wrapText="1"/>
    </xf>
    <xf numFmtId="0" fontId="15" fillId="0" borderId="0" xfId="122"/>
    <xf numFmtId="0" fontId="5" fillId="0" borderId="177" xfId="122" applyFont="1" applyBorder="1" applyAlignment="1">
      <alignment vertical="center"/>
    </xf>
    <xf numFmtId="0" fontId="5" fillId="0" borderId="177" xfId="122" applyFont="1" applyBorder="1"/>
    <xf numFmtId="14" fontId="5" fillId="0" borderId="177" xfId="122" applyNumberFormat="1" applyFont="1" applyBorder="1" applyAlignment="1">
      <alignment vertical="center"/>
    </xf>
    <xf numFmtId="0" fontId="5" fillId="0" borderId="177" xfId="122" applyFont="1" applyBorder="1" applyAlignment="1">
      <alignment horizontal="center" vertical="center"/>
    </xf>
    <xf numFmtId="0" fontId="5" fillId="0" borderId="177" xfId="122" applyFont="1" applyBorder="1" applyAlignment="1">
      <alignment horizontal="center"/>
    </xf>
    <xf numFmtId="0" fontId="12" fillId="0" borderId="177" xfId="122" applyFont="1" applyBorder="1" applyAlignment="1">
      <alignment horizontal="center" vertical="center"/>
    </xf>
    <xf numFmtId="0" fontId="5" fillId="0" borderId="177" xfId="122" quotePrefix="1" applyFont="1" applyBorder="1" applyAlignment="1">
      <alignment horizontal="center"/>
    </xf>
    <xf numFmtId="0" fontId="12" fillId="0" borderId="177" xfId="122" applyFont="1" applyBorder="1" applyAlignment="1">
      <alignment vertical="center"/>
    </xf>
    <xf numFmtId="0" fontId="14" fillId="0" borderId="177" xfId="122" applyFont="1" applyBorder="1" applyAlignment="1">
      <alignment vertical="center"/>
    </xf>
    <xf numFmtId="0" fontId="14" fillId="0" borderId="177" xfId="122" applyFont="1" applyBorder="1"/>
    <xf numFmtId="14" fontId="14" fillId="0" borderId="177" xfId="122" applyNumberFormat="1" applyFont="1" applyBorder="1" applyAlignment="1">
      <alignment vertical="center"/>
    </xf>
    <xf numFmtId="0" fontId="14" fillId="0" borderId="177" xfId="122" applyFont="1" applyBorder="1" applyAlignment="1">
      <alignment horizontal="center" vertical="center"/>
    </xf>
    <xf numFmtId="0" fontId="14" fillId="0" borderId="177" xfId="122" applyFont="1" applyBorder="1" applyAlignment="1">
      <alignment horizontal="center"/>
    </xf>
    <xf numFmtId="0" fontId="14" fillId="0" borderId="177" xfId="122" quotePrefix="1" applyFont="1" applyBorder="1" applyAlignment="1">
      <alignment horizontal="center"/>
    </xf>
    <xf numFmtId="164" fontId="56" fillId="0" borderId="177" xfId="122" applyNumberFormat="1" applyFont="1" applyBorder="1" applyAlignment="1">
      <alignment horizontal="left" vertical="center"/>
    </xf>
    <xf numFmtId="164" fontId="56" fillId="0" borderId="177" xfId="122" applyNumberFormat="1" applyFont="1" applyBorder="1" applyAlignment="1">
      <alignment horizontal="justify" vertical="center"/>
    </xf>
    <xf numFmtId="164" fontId="56" fillId="0" borderId="177" xfId="122" applyNumberFormat="1" applyFont="1" applyBorder="1" applyAlignment="1">
      <alignment horizontal="left" vertical="center" wrapText="1"/>
    </xf>
    <xf numFmtId="164" fontId="56" fillId="0" borderId="177" xfId="122" applyNumberFormat="1" applyFont="1" applyBorder="1" applyAlignment="1">
      <alignment horizontal="center" vertical="center" wrapText="1"/>
    </xf>
    <xf numFmtId="1" fontId="56" fillId="0" borderId="177" xfId="122" applyNumberFormat="1" applyFont="1" applyBorder="1" applyAlignment="1">
      <alignment horizontal="center" vertical="center" wrapText="1"/>
    </xf>
    <xf numFmtId="0" fontId="56" fillId="0" borderId="177" xfId="122" applyFont="1" applyBorder="1" applyAlignment="1">
      <alignment horizontal="center" vertical="center" wrapText="1"/>
    </xf>
    <xf numFmtId="164" fontId="55" fillId="0" borderId="177" xfId="122" applyNumberFormat="1" applyFont="1" applyBorder="1" applyAlignment="1">
      <alignment horizontal="center" vertical="center"/>
    </xf>
    <xf numFmtId="1" fontId="55" fillId="0" borderId="177" xfId="122" applyNumberFormat="1" applyFont="1" applyBorder="1" applyAlignment="1">
      <alignment horizontal="center" vertical="center"/>
    </xf>
    <xf numFmtId="0" fontId="15" fillId="0" borderId="0" xfId="122" applyFont="1" applyFill="1" applyBorder="1"/>
    <xf numFmtId="164" fontId="15" fillId="0" borderId="0" xfId="122" applyNumberFormat="1" applyFont="1" applyFill="1" applyBorder="1" applyAlignment="1">
      <alignment horizontal="center"/>
    </xf>
    <xf numFmtId="0" fontId="15" fillId="0" borderId="0" xfId="122" applyFont="1" applyFill="1" applyBorder="1" applyAlignment="1">
      <alignment horizontal="center"/>
    </xf>
    <xf numFmtId="0" fontId="15" fillId="0" borderId="0" xfId="122" applyFont="1" applyFill="1" applyBorder="1" applyAlignment="1">
      <alignment horizontal="left"/>
    </xf>
    <xf numFmtId="0" fontId="15" fillId="0" borderId="0" xfId="122" applyFont="1" applyBorder="1"/>
    <xf numFmtId="0" fontId="15" fillId="0" borderId="0" xfId="122" applyFont="1"/>
    <xf numFmtId="0" fontId="15" fillId="0" borderId="0" xfId="122" applyBorder="1"/>
    <xf numFmtId="0" fontId="57" fillId="0" borderId="0" xfId="122" applyFont="1" applyFill="1" applyBorder="1"/>
    <xf numFmtId="164" fontId="58" fillId="0" borderId="0" xfId="122" applyNumberFormat="1" applyFont="1" applyFill="1" applyBorder="1" applyAlignment="1">
      <alignment horizontal="center" vertical="top" wrapText="1"/>
    </xf>
    <xf numFmtId="0" fontId="59" fillId="0" borderId="0" xfId="122" applyFont="1" applyFill="1" applyBorder="1" applyAlignment="1">
      <alignment horizontal="center"/>
    </xf>
    <xf numFmtId="0" fontId="57" fillId="0" borderId="0" xfId="122" applyFont="1" applyBorder="1"/>
    <xf numFmtId="0" fontId="57" fillId="0" borderId="0" xfId="122" applyFont="1"/>
    <xf numFmtId="0" fontId="15" fillId="0" borderId="0" xfId="122" applyFont="1" applyFill="1" applyBorder="1" applyAlignment="1">
      <alignment vertical="center"/>
    </xf>
    <xf numFmtId="164" fontId="60" fillId="0" borderId="0" xfId="122" applyNumberFormat="1" applyFont="1" applyAlignment="1">
      <alignment horizontal="center" vertical="top" wrapText="1"/>
    </xf>
    <xf numFmtId="1" fontId="60" fillId="0" borderId="0" xfId="122" applyNumberFormat="1" applyFont="1" applyAlignment="1">
      <alignment horizontal="center" vertical="top" wrapText="1"/>
    </xf>
    <xf numFmtId="0" fontId="61" fillId="0" borderId="0" xfId="122" applyFont="1" applyFill="1" applyBorder="1" applyAlignment="1">
      <alignment vertical="center"/>
    </xf>
    <xf numFmtId="0" fontId="5" fillId="0" borderId="177" xfId="0" applyFont="1" applyBorder="1" applyAlignment="1">
      <alignment horizontal="center" vertical="center"/>
    </xf>
    <xf numFmtId="164" fontId="5" fillId="0" borderId="7" xfId="0" applyNumberFormat="1" applyFont="1" applyBorder="1" applyAlignment="1">
      <alignment horizontal="center"/>
    </xf>
    <xf numFmtId="1" fontId="5" fillId="0" borderId="54" xfId="0" applyNumberFormat="1" applyFont="1" applyBorder="1" applyAlignment="1">
      <alignment horizontal="center"/>
    </xf>
    <xf numFmtId="164" fontId="5" fillId="0" borderId="54" xfId="0" applyNumberFormat="1" applyFont="1" applyBorder="1" applyAlignment="1">
      <alignment horizontal="center"/>
    </xf>
    <xf numFmtId="164" fontId="5" fillId="0" borderId="57" xfId="0" applyNumberFormat="1" applyFont="1" applyBorder="1" applyAlignment="1">
      <alignment horizontal="center"/>
    </xf>
    <xf numFmtId="166" fontId="5" fillId="0" borderId="1" xfId="0" applyNumberFormat="1" applyFont="1" applyBorder="1" applyAlignment="1">
      <alignment vertical="center"/>
    </xf>
    <xf numFmtId="1" fontId="5" fillId="0" borderId="8" xfId="0" applyNumberFormat="1" applyFont="1" applyBorder="1" applyAlignment="1">
      <alignment horizontal="center" vertical="center"/>
    </xf>
    <xf numFmtId="1" fontId="5" fillId="0" borderId="37" xfId="0" applyNumberFormat="1" applyFont="1" applyBorder="1" applyAlignment="1">
      <alignment horizontal="center" vertical="center"/>
    </xf>
    <xf numFmtId="1" fontId="5" fillId="0" borderId="7" xfId="0" applyNumberFormat="1" applyFont="1" applyBorder="1" applyAlignment="1">
      <alignment horizontal="center" vertical="center"/>
    </xf>
    <xf numFmtId="1" fontId="5" fillId="0" borderId="54" xfId="0" applyNumberFormat="1" applyFont="1" applyBorder="1" applyAlignment="1">
      <alignment horizontal="center" vertical="center"/>
    </xf>
    <xf numFmtId="0" fontId="5" fillId="0" borderId="171" xfId="0" applyFont="1" applyFill="1" applyBorder="1" applyAlignment="1">
      <alignment vertical="center"/>
    </xf>
    <xf numFmtId="0" fontId="5" fillId="0" borderId="172" xfId="0" applyFont="1" applyFill="1" applyBorder="1" applyAlignment="1">
      <alignment vertical="center"/>
    </xf>
    <xf numFmtId="0" fontId="5" fillId="0" borderId="4" xfId="0" applyFont="1" applyFill="1" applyBorder="1" applyAlignment="1">
      <alignment vertical="center"/>
    </xf>
    <xf numFmtId="0" fontId="5" fillId="0" borderId="177"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xf>
    <xf numFmtId="0" fontId="5" fillId="0" borderId="174" xfId="0" applyFont="1" applyFill="1" applyBorder="1" applyAlignment="1">
      <alignment horizontal="center"/>
    </xf>
    <xf numFmtId="0" fontId="5" fillId="0" borderId="135" xfId="0" applyFont="1" applyFill="1" applyBorder="1" applyAlignment="1">
      <alignment horizontal="center"/>
    </xf>
    <xf numFmtId="0" fontId="12" fillId="0" borderId="2" xfId="0" applyFont="1" applyFill="1" applyBorder="1" applyAlignment="1">
      <alignment horizontal="center" vertical="center"/>
    </xf>
    <xf numFmtId="0" fontId="12" fillId="0" borderId="135" xfId="0" applyFont="1" applyFill="1" applyBorder="1" applyAlignment="1">
      <alignment horizontal="center" vertical="center"/>
    </xf>
    <xf numFmtId="0" fontId="5" fillId="0" borderId="2" xfId="0" applyFont="1" applyFill="1" applyBorder="1"/>
    <xf numFmtId="0" fontId="5" fillId="0" borderId="3" xfId="0" applyFont="1" applyFill="1" applyBorder="1" applyAlignment="1">
      <alignment horizontal="center"/>
    </xf>
    <xf numFmtId="0" fontId="5" fillId="0" borderId="3" xfId="0" quotePrefix="1" applyFont="1" applyFill="1" applyBorder="1" applyAlignment="1">
      <alignment horizontal="center"/>
    </xf>
    <xf numFmtId="164" fontId="0" fillId="0" borderId="0" xfId="0" applyNumberFormat="1"/>
    <xf numFmtId="164" fontId="61" fillId="0" borderId="177" xfId="0" applyNumberFormat="1" applyFont="1" applyFill="1" applyBorder="1" applyAlignment="1">
      <alignment horizontal="left"/>
    </xf>
    <xf numFmtId="0" fontId="5" fillId="0" borderId="37" xfId="0" applyFont="1" applyFill="1" applyBorder="1" applyAlignment="1">
      <alignment vertical="center"/>
    </xf>
    <xf numFmtId="0" fontId="5" fillId="0" borderId="8" xfId="0" applyFont="1" applyFill="1" applyBorder="1" applyAlignment="1">
      <alignment vertical="center"/>
    </xf>
    <xf numFmtId="0" fontId="5" fillId="0" borderId="36" xfId="0" applyFont="1" applyFill="1" applyBorder="1" applyAlignment="1">
      <alignment vertical="center"/>
    </xf>
    <xf numFmtId="0" fontId="5" fillId="0" borderId="54" xfId="0" applyFont="1" applyFill="1" applyBorder="1" applyAlignment="1">
      <alignment vertical="center"/>
    </xf>
    <xf numFmtId="0" fontId="5" fillId="0" borderId="7" xfId="0" applyFont="1" applyFill="1" applyBorder="1" applyAlignment="1">
      <alignment vertical="center"/>
    </xf>
    <xf numFmtId="0" fontId="5" fillId="0" borderId="57" xfId="0" applyFont="1" applyFill="1" applyBorder="1" applyAlignment="1">
      <alignment vertical="center"/>
    </xf>
    <xf numFmtId="164" fontId="5" fillId="0" borderId="0" xfId="0" applyNumberFormat="1" applyFont="1" applyBorder="1"/>
    <xf numFmtId="0" fontId="5" fillId="0" borderId="0" xfId="0" applyFont="1" applyFill="1"/>
    <xf numFmtId="0" fontId="14" fillId="0" borderId="177" xfId="139" applyFont="1" applyBorder="1" applyAlignment="1">
      <alignment vertical="center"/>
    </xf>
    <xf numFmtId="0" fontId="1" fillId="0" borderId="0" xfId="139"/>
    <xf numFmtId="0" fontId="14" fillId="0" borderId="177" xfId="139" applyFont="1" applyBorder="1" applyAlignment="1">
      <alignment horizontal="center" vertical="center"/>
    </xf>
    <xf numFmtId="14" fontId="14" fillId="0" borderId="177" xfId="139" applyNumberFormat="1" applyFont="1" applyBorder="1" applyAlignment="1">
      <alignment vertical="center"/>
    </xf>
    <xf numFmtId="0" fontId="14" fillId="0" borderId="177" xfId="139" applyFont="1" applyBorder="1" applyAlignment="1">
      <alignment horizontal="center"/>
    </xf>
    <xf numFmtId="0" fontId="14" fillId="0" borderId="177" xfId="139" applyFont="1" applyBorder="1"/>
    <xf numFmtId="0" fontId="14" fillId="0" borderId="174" xfId="139" applyFont="1" applyBorder="1" applyAlignment="1">
      <alignment horizontal="center" vertical="center"/>
    </xf>
    <xf numFmtId="0" fontId="14" fillId="0" borderId="174" xfId="139" applyFont="1" applyBorder="1"/>
    <xf numFmtId="0" fontId="14" fillId="0" borderId="174" xfId="139" applyFont="1" applyBorder="1" applyAlignment="1">
      <alignment horizontal="center"/>
    </xf>
    <xf numFmtId="0" fontId="14" fillId="0" borderId="174" xfId="139" quotePrefix="1" applyFont="1" applyBorder="1" applyAlignment="1">
      <alignment horizontal="center"/>
    </xf>
    <xf numFmtId="0" fontId="14" fillId="0" borderId="178" xfId="139" applyFont="1" applyBorder="1" applyAlignment="1">
      <alignment horizontal="center" vertical="center"/>
    </xf>
    <xf numFmtId="0" fontId="14" fillId="0" borderId="178" xfId="139" applyFont="1" applyBorder="1" applyAlignment="1">
      <alignment vertical="center"/>
    </xf>
    <xf numFmtId="164" fontId="1" fillId="0" borderId="178" xfId="139" applyNumberFormat="1" applyBorder="1" applyAlignment="1">
      <alignment horizontal="center"/>
    </xf>
    <xf numFmtId="0" fontId="1" fillId="0" borderId="178" xfId="139" applyBorder="1" applyAlignment="1">
      <alignment horizontal="center"/>
    </xf>
    <xf numFmtId="1" fontId="56" fillId="0" borderId="178" xfId="139" applyNumberFormat="1" applyFont="1" applyBorder="1" applyAlignment="1">
      <alignment horizontal="center" vertical="center" wrapText="1"/>
    </xf>
    <xf numFmtId="164" fontId="56" fillId="0" borderId="178" xfId="139" applyNumberFormat="1" applyFont="1" applyBorder="1" applyAlignment="1">
      <alignment horizontal="left" vertical="center"/>
    </xf>
    <xf numFmtId="0" fontId="1" fillId="0" borderId="178" xfId="139" applyBorder="1" applyAlignment="1">
      <alignment horizontal="right"/>
    </xf>
    <xf numFmtId="164" fontId="1" fillId="0" borderId="177" xfId="139" applyNumberFormat="1" applyBorder="1" applyAlignment="1">
      <alignment horizontal="center"/>
    </xf>
    <xf numFmtId="0" fontId="1" fillId="0" borderId="177" xfId="139" applyBorder="1" applyAlignment="1">
      <alignment horizontal="center"/>
    </xf>
    <xf numFmtId="1" fontId="56" fillId="0" borderId="177" xfId="139" applyNumberFormat="1" applyFont="1" applyBorder="1" applyAlignment="1">
      <alignment horizontal="center" vertical="center" wrapText="1"/>
    </xf>
    <xf numFmtId="164" fontId="56" fillId="0" borderId="177" xfId="139" applyNumberFormat="1" applyFont="1" applyBorder="1" applyAlignment="1">
      <alignment horizontal="left" vertical="center"/>
    </xf>
    <xf numFmtId="0" fontId="1" fillId="0" borderId="177" xfId="139" applyBorder="1" applyAlignment="1">
      <alignment horizontal="right"/>
    </xf>
    <xf numFmtId="164" fontId="56" fillId="0" borderId="177" xfId="139" applyNumberFormat="1" applyFont="1" applyBorder="1" applyAlignment="1">
      <alignment horizontal="justify" vertical="center"/>
    </xf>
    <xf numFmtId="0" fontId="63" fillId="0" borderId="177" xfId="139" applyFont="1" applyBorder="1"/>
    <xf numFmtId="164" fontId="63" fillId="0" borderId="177" xfId="139" applyNumberFormat="1" applyFont="1" applyBorder="1" applyAlignment="1">
      <alignment horizontal="center"/>
    </xf>
    <xf numFmtId="0" fontId="63" fillId="0" borderId="177" xfId="139" applyFont="1" applyBorder="1" applyAlignment="1">
      <alignment horizontal="center"/>
    </xf>
    <xf numFmtId="14" fontId="14" fillId="0" borderId="177" xfId="139" applyNumberFormat="1" applyFont="1" applyBorder="1" applyAlignment="1">
      <alignment horizontal="center" vertical="center"/>
    </xf>
    <xf numFmtId="0" fontId="1" fillId="0" borderId="177" xfId="139" applyBorder="1"/>
    <xf numFmtId="2" fontId="1" fillId="0" borderId="178" xfId="139" applyNumberFormat="1" applyBorder="1" applyAlignment="1">
      <alignment horizontal="center"/>
    </xf>
    <xf numFmtId="0" fontId="1" fillId="0" borderId="178" xfId="139" applyBorder="1"/>
    <xf numFmtId="2" fontId="1" fillId="0" borderId="177" xfId="139" applyNumberFormat="1" applyBorder="1" applyAlignment="1">
      <alignment horizontal="center"/>
    </xf>
    <xf numFmtId="2" fontId="63" fillId="0" borderId="177" xfId="139" applyNumberFormat="1" applyFont="1" applyBorder="1" applyAlignment="1">
      <alignment horizontal="center"/>
    </xf>
    <xf numFmtId="0" fontId="1" fillId="0" borderId="0" xfId="139" applyAlignment="1">
      <alignment horizontal="center"/>
    </xf>
    <xf numFmtId="14" fontId="5" fillId="0" borderId="1" xfId="0" applyNumberFormat="1" applyFont="1" applyBorder="1" applyAlignment="1">
      <alignment vertical="center"/>
    </xf>
    <xf numFmtId="164" fontId="5" fillId="0" borderId="8" xfId="0" applyNumberFormat="1" applyFont="1" applyBorder="1" applyAlignment="1">
      <alignment vertical="center"/>
    </xf>
    <xf numFmtId="164" fontId="5" fillId="0" borderId="37" xfId="0" applyNumberFormat="1" applyFont="1" applyBorder="1" applyAlignment="1">
      <alignment vertical="center"/>
    </xf>
    <xf numFmtId="1" fontId="5" fillId="0" borderId="37" xfId="0" applyNumberFormat="1" applyFont="1" applyBorder="1" applyAlignment="1">
      <alignment vertical="center"/>
    </xf>
    <xf numFmtId="167" fontId="5" fillId="0" borderId="37" xfId="52" applyNumberFormat="1" applyFont="1" applyBorder="1" applyAlignment="1">
      <alignment vertical="center"/>
    </xf>
    <xf numFmtId="167" fontId="5" fillId="0" borderId="37" xfId="0" applyNumberFormat="1" applyFont="1" applyBorder="1" applyAlignment="1">
      <alignment vertical="center"/>
    </xf>
    <xf numFmtId="164" fontId="5" fillId="0" borderId="7" xfId="0" applyNumberFormat="1" applyFont="1" applyBorder="1" applyAlignment="1">
      <alignment vertical="center"/>
    </xf>
    <xf numFmtId="164" fontId="5" fillId="0" borderId="54" xfId="0" applyNumberFormat="1" applyFont="1" applyBorder="1" applyAlignment="1">
      <alignment vertical="center"/>
    </xf>
    <xf numFmtId="1" fontId="5" fillId="0" borderId="54" xfId="0" applyNumberFormat="1" applyFont="1" applyBorder="1" applyAlignment="1">
      <alignment vertical="center"/>
    </xf>
    <xf numFmtId="167" fontId="5" fillId="0" borderId="54" xfId="52" applyNumberFormat="1" applyFont="1" applyBorder="1" applyAlignment="1">
      <alignment vertical="center"/>
    </xf>
    <xf numFmtId="167" fontId="5" fillId="0" borderId="54" xfId="0" applyNumberFormat="1" applyFont="1" applyBorder="1" applyAlignment="1">
      <alignment vertical="center"/>
    </xf>
    <xf numFmtId="164" fontId="5" fillId="0" borderId="0" xfId="0" applyNumberFormat="1" applyFont="1"/>
    <xf numFmtId="167" fontId="5" fillId="0" borderId="0" xfId="0" applyNumberFormat="1" applyFont="1"/>
    <xf numFmtId="164" fontId="5" fillId="0" borderId="42" xfId="0" applyNumberFormat="1" applyFont="1" applyBorder="1" applyAlignment="1">
      <alignment horizontal="center"/>
    </xf>
    <xf numFmtId="164" fontId="5" fillId="25" borderId="42" xfId="0" applyNumberFormat="1" applyFont="1" applyFill="1" applyBorder="1" applyAlignment="1">
      <alignment horizontal="center"/>
    </xf>
    <xf numFmtId="164" fontId="5" fillId="0" borderId="42" xfId="0" applyNumberFormat="1" applyFont="1" applyFill="1" applyBorder="1" applyAlignment="1">
      <alignment horizontal="center"/>
    </xf>
    <xf numFmtId="0" fontId="60" fillId="0" borderId="179" xfId="122" applyFont="1" applyBorder="1" applyAlignment="1">
      <alignment horizontal="center" vertical="center" wrapText="1"/>
    </xf>
    <xf numFmtId="0" fontId="15" fillId="0" borderId="21" xfId="122" applyBorder="1" applyAlignment="1">
      <alignment vertical="center"/>
    </xf>
    <xf numFmtId="0" fontId="60" fillId="0" borderId="21" xfId="122" applyFont="1" applyBorder="1" applyAlignment="1">
      <alignment horizontal="center" vertical="center" wrapText="1"/>
    </xf>
    <xf numFmtId="0" fontId="60" fillId="0" borderId="21" xfId="122" applyFont="1" applyFill="1" applyBorder="1" applyAlignment="1">
      <alignment horizontal="center" vertical="center" wrapText="1"/>
    </xf>
    <xf numFmtId="0" fontId="60" fillId="0" borderId="180" xfId="122" applyFont="1" applyFill="1" applyBorder="1" applyAlignment="1">
      <alignment horizontal="center" vertical="center" wrapText="1"/>
    </xf>
    <xf numFmtId="0" fontId="15" fillId="0" borderId="0" xfId="122" applyFont="1" applyBorder="1" applyAlignment="1">
      <alignment vertical="center"/>
    </xf>
    <xf numFmtId="0" fontId="60" fillId="0" borderId="181" xfId="122" applyFont="1" applyBorder="1" applyAlignment="1">
      <alignment horizontal="center" vertical="top" wrapText="1"/>
    </xf>
    <xf numFmtId="0" fontId="15" fillId="0" borderId="177" xfId="122" applyBorder="1"/>
    <xf numFmtId="164" fontId="60" fillId="0" borderId="177" xfId="122" applyNumberFormat="1" applyFont="1" applyBorder="1" applyAlignment="1">
      <alignment horizontal="center" vertical="top" wrapText="1"/>
    </xf>
    <xf numFmtId="1" fontId="60" fillId="0" borderId="177" xfId="122" applyNumberFormat="1" applyFont="1" applyBorder="1" applyAlignment="1">
      <alignment horizontal="center" vertical="top" wrapText="1"/>
    </xf>
    <xf numFmtId="0" fontId="64" fillId="0" borderId="177" xfId="20" applyFont="1" applyFill="1" applyBorder="1" applyAlignment="1">
      <alignment horizontal="center" vertical="top" wrapText="1"/>
    </xf>
    <xf numFmtId="0" fontId="64" fillId="0" borderId="182" xfId="20" applyFont="1" applyFill="1" applyBorder="1" applyAlignment="1">
      <alignment horizontal="center" vertical="top" wrapText="1"/>
    </xf>
    <xf numFmtId="0" fontId="60" fillId="28" borderId="181" xfId="122" applyFont="1" applyFill="1" applyBorder="1" applyAlignment="1">
      <alignment horizontal="center" vertical="top" wrapText="1"/>
    </xf>
    <xf numFmtId="0" fontId="15" fillId="28" borderId="177" xfId="122" applyFill="1" applyBorder="1"/>
    <xf numFmtId="164" fontId="60" fillId="28" borderId="177" xfId="122" applyNumberFormat="1" applyFont="1" applyFill="1" applyBorder="1" applyAlignment="1">
      <alignment horizontal="center" vertical="top" wrapText="1"/>
    </xf>
    <xf numFmtId="0" fontId="15" fillId="28" borderId="177" xfId="122" applyFont="1" applyFill="1" applyBorder="1"/>
    <xf numFmtId="1" fontId="60" fillId="28" borderId="177" xfId="122" applyNumberFormat="1" applyFont="1" applyFill="1" applyBorder="1" applyAlignment="1">
      <alignment horizontal="center" vertical="top" wrapText="1"/>
    </xf>
    <xf numFmtId="0" fontId="64" fillId="28" borderId="177" xfId="20" applyFont="1" applyFill="1" applyBorder="1" applyAlignment="1">
      <alignment horizontal="center" vertical="top" wrapText="1"/>
    </xf>
    <xf numFmtId="0" fontId="64" fillId="28" borderId="182" xfId="20" applyFont="1" applyFill="1" applyBorder="1" applyAlignment="1">
      <alignment horizontal="center" vertical="top" wrapText="1"/>
    </xf>
    <xf numFmtId="0" fontId="60" fillId="0" borderId="183" xfId="122" applyFont="1" applyBorder="1" applyAlignment="1">
      <alignment horizontal="center" vertical="top" wrapText="1"/>
    </xf>
    <xf numFmtId="0" fontId="15" fillId="0" borderId="174" xfId="122" applyBorder="1"/>
    <xf numFmtId="164" fontId="60" fillId="0" borderId="174" xfId="122" applyNumberFormat="1" applyFont="1" applyBorder="1" applyAlignment="1">
      <alignment horizontal="center" vertical="top" wrapText="1"/>
    </xf>
    <xf numFmtId="1" fontId="60" fillId="0" borderId="174" xfId="122" applyNumberFormat="1" applyFont="1" applyBorder="1" applyAlignment="1">
      <alignment horizontal="center" vertical="top" wrapText="1"/>
    </xf>
    <xf numFmtId="0" fontId="64" fillId="0" borderId="174" xfId="20" applyFont="1" applyFill="1" applyBorder="1" applyAlignment="1">
      <alignment horizontal="center" vertical="top" wrapText="1"/>
    </xf>
    <xf numFmtId="0" fontId="64" fillId="0" borderId="184" xfId="20" applyFont="1" applyFill="1" applyBorder="1" applyAlignment="1">
      <alignment horizontal="center" vertical="top" wrapText="1"/>
    </xf>
    <xf numFmtId="0" fontId="15" fillId="0" borderId="185" xfId="122" applyFont="1" applyBorder="1"/>
    <xf numFmtId="0" fontId="15" fillId="0" borderId="186" xfId="122" applyFont="1" applyBorder="1"/>
    <xf numFmtId="164" fontId="60" fillId="0" borderId="186" xfId="122" applyNumberFormat="1" applyFont="1" applyBorder="1" applyAlignment="1">
      <alignment horizontal="center"/>
    </xf>
    <xf numFmtId="164" fontId="60" fillId="0" borderId="186" xfId="122" applyNumberFormat="1" applyFont="1" applyBorder="1" applyAlignment="1">
      <alignment horizontal="center" vertical="top" wrapText="1"/>
    </xf>
    <xf numFmtId="0" fontId="15" fillId="0" borderId="187" xfId="122" applyFont="1" applyBorder="1"/>
    <xf numFmtId="0" fontId="15" fillId="0" borderId="188" xfId="122" applyFont="1" applyBorder="1"/>
    <xf numFmtId="164" fontId="60" fillId="0" borderId="0" xfId="122" applyNumberFormat="1" applyFont="1" applyBorder="1" applyAlignment="1">
      <alignment horizontal="center"/>
    </xf>
    <xf numFmtId="0" fontId="15" fillId="0" borderId="189" xfId="122" applyFont="1" applyBorder="1"/>
    <xf numFmtId="0" fontId="15" fillId="0" borderId="190" xfId="122" applyFont="1" applyBorder="1"/>
    <xf numFmtId="0" fontId="15" fillId="0" borderId="27" xfId="122" applyFont="1" applyBorder="1"/>
    <xf numFmtId="164" fontId="60" fillId="0" borderId="27" xfId="122" applyNumberFormat="1" applyFont="1" applyBorder="1" applyAlignment="1">
      <alignment horizontal="center" vertical="top" wrapText="1"/>
    </xf>
    <xf numFmtId="164" fontId="60" fillId="0" borderId="27" xfId="122" applyNumberFormat="1" applyFont="1" applyBorder="1" applyAlignment="1">
      <alignment horizontal="center"/>
    </xf>
    <xf numFmtId="0" fontId="15" fillId="0" borderId="191" xfId="122" applyFont="1" applyBorder="1"/>
    <xf numFmtId="0" fontId="15" fillId="0" borderId="179" xfId="122" applyFont="1" applyFill="1" applyBorder="1" applyAlignment="1">
      <alignment wrapText="1"/>
    </xf>
    <xf numFmtId="0" fontId="15" fillId="0" borderId="21" xfId="122" applyFont="1" applyFill="1" applyBorder="1" applyAlignment="1">
      <alignment wrapText="1"/>
    </xf>
    <xf numFmtId="0" fontId="61" fillId="0" borderId="21" xfId="1" applyFont="1" applyFill="1" applyBorder="1" applyAlignment="1" applyProtection="1">
      <alignment horizontal="center" vertical="top" wrapText="1"/>
      <protection locked="0"/>
    </xf>
    <xf numFmtId="0" fontId="61" fillId="0" borderId="21" xfId="20" applyFont="1" applyFill="1" applyBorder="1" applyAlignment="1">
      <alignment horizontal="center" vertical="top" wrapText="1"/>
    </xf>
    <xf numFmtId="49" fontId="61" fillId="0" borderId="21" xfId="20" applyNumberFormat="1" applyFont="1" applyFill="1" applyBorder="1" applyAlignment="1">
      <alignment horizontal="center" vertical="top" wrapText="1"/>
    </xf>
    <xf numFmtId="0" fontId="61" fillId="0" borderId="180" xfId="20" applyFont="1" applyFill="1" applyBorder="1" applyAlignment="1">
      <alignment horizontal="center" vertical="top" wrapText="1"/>
    </xf>
    <xf numFmtId="0" fontId="15" fillId="0" borderId="181" xfId="122" applyFont="1" applyFill="1" applyBorder="1"/>
    <xf numFmtId="0" fontId="15" fillId="0" borderId="177" xfId="122" applyFont="1" applyFill="1" applyBorder="1"/>
    <xf numFmtId="164" fontId="15" fillId="0" borderId="177" xfId="122" applyNumberFormat="1" applyFont="1" applyFill="1" applyBorder="1" applyAlignment="1">
      <alignment horizontal="center"/>
    </xf>
    <xf numFmtId="0" fontId="15" fillId="0" borderId="177" xfId="122" applyFont="1" applyFill="1" applyBorder="1" applyAlignment="1">
      <alignment horizontal="center" wrapText="1"/>
    </xf>
    <xf numFmtId="0" fontId="15" fillId="0" borderId="182" xfId="122" applyFont="1" applyFill="1" applyBorder="1"/>
    <xf numFmtId="0" fontId="15" fillId="28" borderId="181" xfId="122" applyFont="1" applyFill="1" applyBorder="1"/>
    <xf numFmtId="164" fontId="15" fillId="28" borderId="177" xfId="122" applyNumberFormat="1" applyFont="1" applyFill="1" applyBorder="1" applyAlignment="1">
      <alignment horizontal="center"/>
    </xf>
    <xf numFmtId="0" fontId="15" fillId="28" borderId="177" xfId="122" applyFont="1" applyFill="1" applyBorder="1" applyAlignment="1">
      <alignment horizontal="center" wrapText="1"/>
    </xf>
    <xf numFmtId="0" fontId="15" fillId="28" borderId="182" xfId="122" applyFont="1" applyFill="1" applyBorder="1"/>
    <xf numFmtId="0" fontId="15" fillId="0" borderId="192" xfId="122" applyFont="1" applyFill="1" applyBorder="1"/>
    <xf numFmtId="0" fontId="15" fillId="0" borderId="193" xfId="122" applyFont="1" applyFill="1" applyBorder="1"/>
    <xf numFmtId="164" fontId="15" fillId="0" borderId="193" xfId="122" applyNumberFormat="1" applyFont="1" applyFill="1" applyBorder="1" applyAlignment="1">
      <alignment horizontal="center"/>
    </xf>
    <xf numFmtId="0" fontId="15" fillId="0" borderId="193" xfId="122" applyFont="1" applyFill="1" applyBorder="1" applyAlignment="1">
      <alignment horizontal="center" wrapText="1"/>
    </xf>
    <xf numFmtId="0" fontId="15" fillId="0" borderId="194" xfId="122" applyFont="1" applyFill="1" applyBorder="1"/>
    <xf numFmtId="0" fontId="15" fillId="0" borderId="192" xfId="122" applyFont="1" applyBorder="1"/>
    <xf numFmtId="0" fontId="15" fillId="0" borderId="193" xfId="122" applyFont="1" applyBorder="1"/>
    <xf numFmtId="164" fontId="15" fillId="0" borderId="193" xfId="122" applyNumberFormat="1" applyFont="1" applyBorder="1" applyAlignment="1">
      <alignment horizontal="center" vertical="center"/>
    </xf>
    <xf numFmtId="0" fontId="15" fillId="0" borderId="194" xfId="122" applyFont="1" applyBorder="1"/>
    <xf numFmtId="0" fontId="4" fillId="0" borderId="0" xfId="0" applyFont="1" applyAlignment="1">
      <alignment horizontal="center"/>
    </xf>
    <xf numFmtId="0" fontId="4" fillId="0" borderId="0" xfId="0" applyFont="1" applyAlignment="1"/>
    <xf numFmtId="0" fontId="4" fillId="0" borderId="0" xfId="0" applyFont="1" applyBorder="1" applyAlignment="1">
      <alignment horizontal="center"/>
    </xf>
    <xf numFmtId="0" fontId="4" fillId="0" borderId="0" xfId="0" applyFont="1" applyBorder="1" applyAlignment="1"/>
    <xf numFmtId="0" fontId="4" fillId="0" borderId="0" xfId="0" applyFont="1" applyBorder="1" applyAlignment="1">
      <alignment wrapText="1"/>
    </xf>
    <xf numFmtId="0" fontId="4" fillId="27" borderId="9" xfId="0" applyFont="1" applyFill="1" applyBorder="1" applyAlignment="1">
      <alignment horizontal="left" vertical="center" wrapText="1"/>
    </xf>
    <xf numFmtId="0" fontId="3" fillId="27" borderId="10" xfId="0" applyFont="1" applyFill="1" applyBorder="1" applyAlignment="1">
      <alignment horizontal="left" vertical="center" wrapText="1"/>
    </xf>
    <xf numFmtId="0" fontId="3" fillId="27" borderId="11" xfId="0" applyFont="1" applyFill="1" applyBorder="1" applyAlignment="1">
      <alignment horizontal="left" vertical="center" wrapText="1"/>
    </xf>
    <xf numFmtId="0" fontId="8" fillId="27" borderId="12" xfId="0" applyFont="1" applyFill="1" applyBorder="1" applyAlignment="1">
      <alignment horizontal="center" vertical="center" wrapText="1"/>
    </xf>
    <xf numFmtId="0" fontId="8" fillId="27" borderId="14" xfId="0" applyFont="1" applyFill="1" applyBorder="1" applyAlignment="1">
      <alignment horizontal="center" vertical="center" wrapText="1"/>
    </xf>
    <xf numFmtId="0" fontId="8" fillId="27" borderId="15" xfId="0" applyFont="1" applyFill="1" applyBorder="1" applyAlignment="1">
      <alignment horizontal="center" vertical="center" wrapText="1"/>
    </xf>
    <xf numFmtId="0" fontId="8" fillId="27" borderId="17" xfId="0" applyFont="1" applyFill="1" applyBorder="1" applyAlignment="1">
      <alignment horizontal="center" vertical="center" wrapText="1"/>
    </xf>
    <xf numFmtId="0" fontId="8" fillId="27" borderId="13" xfId="0" applyFont="1" applyFill="1" applyBorder="1" applyAlignment="1">
      <alignment horizontal="center" vertical="center" wrapText="1"/>
    </xf>
    <xf numFmtId="164" fontId="8" fillId="27" borderId="19" xfId="0" applyNumberFormat="1" applyFont="1" applyFill="1" applyBorder="1" applyAlignment="1">
      <alignment horizontal="center" vertical="center" wrapText="1"/>
    </xf>
    <xf numFmtId="164" fontId="8" fillId="27" borderId="20" xfId="0" applyNumberFormat="1" applyFont="1" applyFill="1" applyBorder="1" applyAlignment="1">
      <alignment horizontal="center" vertical="center" wrapText="1"/>
    </xf>
    <xf numFmtId="0" fontId="8" fillId="27" borderId="22" xfId="0" applyFont="1" applyFill="1" applyBorder="1" applyAlignment="1">
      <alignment horizontal="center" vertical="center" wrapText="1"/>
    </xf>
    <xf numFmtId="0" fontId="8" fillId="3" borderId="83" xfId="0" applyFont="1" applyFill="1" applyBorder="1" applyAlignment="1">
      <alignment horizontal="center"/>
    </xf>
    <xf numFmtId="0" fontId="8" fillId="3" borderId="85" xfId="0" applyFont="1" applyFill="1" applyBorder="1" applyAlignment="1">
      <alignment horizontal="center"/>
    </xf>
    <xf numFmtId="0" fontId="8" fillId="3" borderId="86" xfId="0" applyFont="1" applyFill="1" applyBorder="1" applyAlignment="1">
      <alignment horizontal="center"/>
    </xf>
    <xf numFmtId="1" fontId="8" fillId="3" borderId="86" xfId="0" applyNumberFormat="1" applyFont="1" applyFill="1" applyBorder="1" applyAlignment="1">
      <alignment horizontal="center" wrapText="1"/>
    </xf>
    <xf numFmtId="1" fontId="8" fillId="3" borderId="83" xfId="0" applyNumberFormat="1" applyFont="1" applyFill="1" applyBorder="1" applyAlignment="1">
      <alignment horizontal="center" wrapText="1"/>
    </xf>
    <xf numFmtId="1" fontId="8" fillId="3" borderId="85" xfId="0" applyNumberFormat="1" applyFont="1" applyFill="1" applyBorder="1" applyAlignment="1">
      <alignment horizontal="center" wrapText="1"/>
    </xf>
    <xf numFmtId="0" fontId="8" fillId="3" borderId="9" xfId="0" applyFont="1" applyFill="1" applyBorder="1" applyAlignment="1">
      <alignment horizontal="center"/>
    </xf>
    <xf numFmtId="0" fontId="8" fillId="3" borderId="10" xfId="0" applyFont="1" applyFill="1" applyBorder="1" applyAlignment="1">
      <alignment horizontal="center"/>
    </xf>
    <xf numFmtId="0" fontId="8" fillId="3" borderId="11" xfId="0" applyFont="1" applyFill="1" applyBorder="1" applyAlignment="1">
      <alignment horizontal="center"/>
    </xf>
    <xf numFmtId="0" fontId="8" fillId="3" borderId="86" xfId="0" applyFont="1" applyFill="1" applyBorder="1" applyAlignment="1">
      <alignment horizontal="center" wrapText="1"/>
    </xf>
    <xf numFmtId="0" fontId="8" fillId="3" borderId="83" xfId="0" applyFont="1" applyFill="1" applyBorder="1" applyAlignment="1">
      <alignment horizontal="center" wrapText="1"/>
    </xf>
    <xf numFmtId="0" fontId="8" fillId="3" borderId="85" xfId="0" applyFont="1" applyFill="1" applyBorder="1" applyAlignment="1">
      <alignment horizontal="center" wrapText="1"/>
    </xf>
    <xf numFmtId="164" fontId="5" fillId="3" borderId="93" xfId="0" applyNumberFormat="1" applyFont="1" applyFill="1" applyBorder="1" applyAlignment="1">
      <alignment horizontal="center" wrapText="1"/>
    </xf>
    <xf numFmtId="164" fontId="5" fillId="3" borderId="16" xfId="0" applyNumberFormat="1" applyFont="1" applyFill="1" applyBorder="1" applyAlignment="1">
      <alignment horizontal="center" wrapText="1"/>
    </xf>
    <xf numFmtId="1" fontId="5" fillId="3" borderId="19" xfId="0" applyNumberFormat="1" applyFont="1" applyFill="1" applyBorder="1" applyAlignment="1">
      <alignment horizontal="center" wrapText="1"/>
    </xf>
    <xf numFmtId="1" fontId="5" fillId="3" borderId="20" xfId="0" applyNumberFormat="1" applyFont="1" applyFill="1" applyBorder="1" applyAlignment="1">
      <alignment horizontal="center" wrapText="1"/>
    </xf>
    <xf numFmtId="0" fontId="5" fillId="0" borderId="175" xfId="0" applyFont="1" applyBorder="1" applyAlignment="1">
      <alignment horizontal="center"/>
    </xf>
    <xf numFmtId="0" fontId="5" fillId="0" borderId="176" xfId="0" applyFont="1" applyBorder="1" applyAlignment="1">
      <alignment horizontal="center"/>
    </xf>
    <xf numFmtId="0" fontId="14" fillId="0" borderId="177" xfId="139" applyFont="1" applyBorder="1" applyAlignment="1">
      <alignment horizontal="center"/>
    </xf>
    <xf numFmtId="0" fontId="5" fillId="0" borderId="175" xfId="0" applyFont="1" applyFill="1" applyBorder="1" applyAlignment="1">
      <alignment horizontal="center"/>
    </xf>
    <xf numFmtId="0" fontId="5" fillId="0" borderId="176" xfId="0" applyFont="1" applyFill="1" applyBorder="1" applyAlignment="1">
      <alignment horizontal="center"/>
    </xf>
    <xf numFmtId="2" fontId="2" fillId="0" borderId="43" xfId="12" applyNumberFormat="1" applyFont="1" applyBorder="1" applyAlignment="1">
      <alignment horizontal="left" wrapText="1"/>
    </xf>
    <xf numFmtId="2" fontId="2" fillId="0" borderId="48" xfId="12" applyNumberFormat="1" applyFont="1" applyBorder="1" applyAlignment="1">
      <alignment horizontal="left" wrapText="1"/>
    </xf>
    <xf numFmtId="2" fontId="3" fillId="0" borderId="43" xfId="12" applyNumberFormat="1" applyFont="1" applyBorder="1" applyAlignment="1">
      <alignment horizontal="left"/>
    </xf>
    <xf numFmtId="2" fontId="3" fillId="0" borderId="48" xfId="12" applyNumberFormat="1" applyFont="1" applyBorder="1" applyAlignment="1">
      <alignment horizontal="left"/>
    </xf>
    <xf numFmtId="2" fontId="2" fillId="0" borderId="43" xfId="12" applyNumberFormat="1" applyFont="1" applyBorder="1" applyAlignment="1">
      <alignment horizontal="left"/>
    </xf>
    <xf numFmtId="2" fontId="2" fillId="0" borderId="48" xfId="12" applyNumberFormat="1" applyFont="1" applyBorder="1" applyAlignment="1">
      <alignment horizontal="left"/>
    </xf>
    <xf numFmtId="0" fontId="2" fillId="0" borderId="175" xfId="0" applyFont="1" applyBorder="1" applyAlignment="1">
      <alignment horizontal="center"/>
    </xf>
    <xf numFmtId="0" fontId="2" fillId="0" borderId="176" xfId="0" applyFont="1" applyBorder="1" applyAlignment="1">
      <alignment horizontal="center"/>
    </xf>
    <xf numFmtId="0" fontId="2" fillId="0" borderId="164" xfId="0" applyFont="1" applyBorder="1" applyAlignment="1">
      <alignment horizontal="center" vertical="center"/>
    </xf>
    <xf numFmtId="0" fontId="5" fillId="0" borderId="175" xfId="20" applyFont="1" applyBorder="1" applyAlignment="1">
      <alignment horizontal="center"/>
    </xf>
    <xf numFmtId="0" fontId="5" fillId="0" borderId="176" xfId="20" applyFont="1" applyBorder="1" applyAlignment="1">
      <alignment horizontal="center"/>
    </xf>
    <xf numFmtId="0" fontId="5" fillId="0" borderId="177" xfId="122" applyFont="1" applyBorder="1" applyAlignment="1">
      <alignment horizontal="center"/>
    </xf>
    <xf numFmtId="0" fontId="14" fillId="0" borderId="177" xfId="122" applyFont="1" applyBorder="1" applyAlignment="1">
      <alignment horizontal="center"/>
    </xf>
    <xf numFmtId="0" fontId="5" fillId="0" borderId="170" xfId="122" applyFont="1" applyBorder="1" applyAlignment="1">
      <alignment vertical="center"/>
    </xf>
    <xf numFmtId="0" fontId="5" fillId="0" borderId="171" xfId="122" applyFont="1" applyBorder="1" applyAlignment="1">
      <alignment vertical="center"/>
    </xf>
    <xf numFmtId="0" fontId="5" fillId="0" borderId="1" xfId="122" applyFont="1" applyBorder="1" applyAlignment="1">
      <alignment vertical="center"/>
    </xf>
    <xf numFmtId="0" fontId="5" fillId="0" borderId="5" xfId="122" applyFont="1" applyBorder="1" applyAlignment="1">
      <alignment vertical="center"/>
    </xf>
    <xf numFmtId="14" fontId="5" fillId="0" borderId="1" xfId="122" applyNumberFormat="1" applyFont="1" applyBorder="1" applyAlignment="1">
      <alignment vertical="center"/>
    </xf>
    <xf numFmtId="0" fontId="5" fillId="0" borderId="3" xfId="122" applyFont="1" applyBorder="1" applyAlignment="1">
      <alignment vertical="center"/>
    </xf>
    <xf numFmtId="0" fontId="5" fillId="0" borderId="4" xfId="122" applyFont="1" applyBorder="1" applyAlignment="1">
      <alignment vertical="center"/>
    </xf>
    <xf numFmtId="0" fontId="5" fillId="0" borderId="4" xfId="122" applyFont="1" applyBorder="1" applyAlignment="1">
      <alignment horizontal="center" vertical="center"/>
    </xf>
    <xf numFmtId="0" fontId="5" fillId="0" borderId="135" xfId="122" applyFont="1" applyBorder="1" applyAlignment="1">
      <alignment horizontal="center" vertical="center"/>
    </xf>
    <xf numFmtId="0" fontId="5" fillId="0" borderId="2" xfId="122" applyFont="1" applyBorder="1"/>
    <xf numFmtId="0" fontId="5" fillId="0" borderId="2" xfId="122" applyFont="1" applyBorder="1" applyAlignment="1">
      <alignment horizontal="center"/>
    </xf>
    <xf numFmtId="0" fontId="5" fillId="0" borderId="174" xfId="122" applyFont="1" applyBorder="1" applyAlignment="1">
      <alignment horizontal="center"/>
    </xf>
    <xf numFmtId="0" fontId="5" fillId="0" borderId="175" xfId="122" applyFont="1" applyBorder="1" applyAlignment="1">
      <alignment horizontal="center"/>
    </xf>
    <xf numFmtId="0" fontId="5" fillId="0" borderId="176" xfId="122" applyFont="1" applyBorder="1" applyAlignment="1">
      <alignment horizontal="center"/>
    </xf>
    <xf numFmtId="0" fontId="5" fillId="0" borderId="0" xfId="122" applyFont="1" applyBorder="1" applyAlignment="1">
      <alignment horizontal="center"/>
    </xf>
    <xf numFmtId="0" fontId="5" fillId="0" borderId="135" xfId="122" applyFont="1" applyBorder="1" applyAlignment="1">
      <alignment horizontal="center"/>
    </xf>
    <xf numFmtId="0" fontId="12" fillId="0" borderId="0" xfId="122" applyFont="1" applyBorder="1" applyAlignment="1">
      <alignment horizontal="center" vertical="center"/>
    </xf>
    <xf numFmtId="0" fontId="5" fillId="0" borderId="135" xfId="122" applyFont="1" applyBorder="1"/>
    <xf numFmtId="0" fontId="5" fillId="0" borderId="3" xfId="122" applyFont="1" applyBorder="1" applyAlignment="1">
      <alignment horizontal="center"/>
    </xf>
    <xf numFmtId="0" fontId="5" fillId="0" borderId="3" xfId="122" quotePrefix="1" applyFont="1" applyBorder="1" applyAlignment="1">
      <alignment horizontal="center"/>
    </xf>
    <xf numFmtId="0" fontId="5" fillId="0" borderId="5" xfId="122" quotePrefix="1" applyFont="1" applyBorder="1" applyAlignment="1">
      <alignment horizontal="center"/>
    </xf>
    <xf numFmtId="0" fontId="5" fillId="0" borderId="6" xfId="122" applyFont="1" applyBorder="1" applyAlignment="1">
      <alignment horizontal="center" vertical="center"/>
    </xf>
    <xf numFmtId="0" fontId="15" fillId="0" borderId="6" xfId="122" applyBorder="1"/>
    <xf numFmtId="164" fontId="15" fillId="0" borderId="6" xfId="122" applyNumberFormat="1" applyBorder="1"/>
    <xf numFmtId="1" fontId="15" fillId="0" borderId="6" xfId="122" applyNumberFormat="1" applyBorder="1"/>
    <xf numFmtId="0" fontId="5" fillId="0" borderId="6" xfId="122" applyFont="1" applyBorder="1" applyAlignment="1">
      <alignment vertical="center"/>
    </xf>
    <xf numFmtId="0" fontId="5" fillId="0" borderId="37" xfId="122" applyFont="1" applyBorder="1" applyAlignment="1">
      <alignment vertical="center"/>
    </xf>
    <xf numFmtId="164" fontId="5" fillId="0" borderId="37" xfId="122" applyNumberFormat="1" applyFont="1" applyBorder="1" applyAlignment="1">
      <alignment vertical="center"/>
    </xf>
    <xf numFmtId="0" fontId="5" fillId="0" borderId="8" xfId="122" applyFont="1" applyBorder="1" applyAlignment="1">
      <alignment vertical="center"/>
    </xf>
    <xf numFmtId="0" fontId="5" fillId="0" borderId="36" xfId="122" applyFont="1" applyBorder="1" applyAlignment="1">
      <alignment vertical="center"/>
    </xf>
    <xf numFmtId="0" fontId="5" fillId="0" borderId="118" xfId="122" applyFont="1" applyBorder="1" applyAlignment="1">
      <alignment vertical="center"/>
    </xf>
    <xf numFmtId="164" fontId="5" fillId="0" borderId="118" xfId="122" applyNumberFormat="1" applyFont="1" applyBorder="1" applyAlignment="1">
      <alignment vertical="center"/>
    </xf>
    <xf numFmtId="0" fontId="5" fillId="0" borderId="82" xfId="122" applyFont="1" applyBorder="1" applyAlignment="1">
      <alignment vertical="center"/>
    </xf>
    <xf numFmtId="0" fontId="5" fillId="0" borderId="195" xfId="122" applyFont="1" applyBorder="1" applyAlignment="1">
      <alignment vertical="center"/>
    </xf>
    <xf numFmtId="0" fontId="5" fillId="0" borderId="43" xfId="122" applyFont="1" applyBorder="1"/>
    <xf numFmtId="0" fontId="5" fillId="0" borderId="6" xfId="122" applyFont="1" applyBorder="1"/>
    <xf numFmtId="15" fontId="5" fillId="0" borderId="1" xfId="0" applyNumberFormat="1" applyFont="1" applyBorder="1" applyAlignment="1">
      <alignment vertical="center"/>
    </xf>
    <xf numFmtId="0" fontId="65" fillId="0" borderId="0" xfId="0" applyFont="1"/>
    <xf numFmtId="49" fontId="5" fillId="0" borderId="0" xfId="0" applyNumberFormat="1" applyFont="1" applyFill="1" applyBorder="1" applyAlignment="1">
      <alignment horizontal="left"/>
    </xf>
    <xf numFmtId="16" fontId="5" fillId="0" borderId="1" xfId="0" applyNumberFormat="1" applyFont="1" applyBorder="1" applyAlignment="1">
      <alignment vertical="center"/>
    </xf>
    <xf numFmtId="0" fontId="5" fillId="0" borderId="170" xfId="80" applyFont="1" applyBorder="1" applyAlignment="1">
      <alignment vertical="center"/>
    </xf>
    <xf numFmtId="0" fontId="5" fillId="0" borderId="171" xfId="80" applyFont="1" applyBorder="1" applyAlignment="1">
      <alignment vertical="center"/>
    </xf>
    <xf numFmtId="0" fontId="5" fillId="0" borderId="172" xfId="80" applyFont="1" applyBorder="1" applyAlignment="1">
      <alignment vertical="center"/>
    </xf>
    <xf numFmtId="0" fontId="5" fillId="0" borderId="0" xfId="80" applyFont="1"/>
    <xf numFmtId="0" fontId="5" fillId="0" borderId="1" xfId="80" applyFont="1" applyBorder="1" applyAlignment="1">
      <alignment horizontal="left" vertical="center"/>
    </xf>
    <xf numFmtId="0" fontId="5" fillId="0" borderId="1" xfId="80" applyFont="1" applyBorder="1" applyAlignment="1">
      <alignment vertical="center"/>
    </xf>
    <xf numFmtId="0" fontId="5" fillId="0" borderId="171" xfId="80" applyFont="1" applyBorder="1"/>
    <xf numFmtId="0" fontId="5" fillId="0" borderId="4" xfId="80" applyFont="1" applyBorder="1" applyAlignment="1">
      <alignment vertical="center"/>
    </xf>
    <xf numFmtId="0" fontId="5" fillId="0" borderId="5" xfId="80" applyFont="1" applyBorder="1" applyAlignment="1">
      <alignment vertical="center"/>
    </xf>
    <xf numFmtId="0" fontId="5" fillId="0" borderId="1" xfId="80" applyFont="1" applyBorder="1" applyAlignment="1">
      <alignment horizontal="center" vertical="center"/>
    </xf>
    <xf numFmtId="0" fontId="5" fillId="0" borderId="3" xfId="80" applyFont="1" applyBorder="1" applyAlignment="1">
      <alignment vertical="center"/>
    </xf>
    <xf numFmtId="0" fontId="5" fillId="0" borderId="177" xfId="80" applyFont="1" applyBorder="1" applyAlignment="1">
      <alignment horizontal="center" vertical="center"/>
    </xf>
    <xf numFmtId="0" fontId="5" fillId="0" borderId="4" xfId="80" applyFont="1" applyBorder="1" applyAlignment="1">
      <alignment horizontal="center" vertical="center"/>
    </xf>
    <xf numFmtId="0" fontId="5" fillId="0" borderId="135" xfId="80" applyFont="1" applyBorder="1" applyAlignment="1">
      <alignment horizontal="center" vertical="center"/>
    </xf>
    <xf numFmtId="0" fontId="5" fillId="0" borderId="2" xfId="80" applyFont="1" applyBorder="1"/>
    <xf numFmtId="0" fontId="5" fillId="0" borderId="2" xfId="80" applyFont="1" applyBorder="1" applyAlignment="1">
      <alignment horizontal="center"/>
    </xf>
    <xf numFmtId="0" fontId="5" fillId="0" borderId="174" xfId="80" applyFont="1" applyBorder="1" applyAlignment="1">
      <alignment horizontal="center"/>
    </xf>
    <xf numFmtId="0" fontId="5" fillId="0" borderId="175" xfId="80" applyFont="1" applyBorder="1" applyAlignment="1">
      <alignment horizontal="center"/>
    </xf>
    <xf numFmtId="0" fontId="5" fillId="0" borderId="176" xfId="80" applyFont="1" applyBorder="1" applyAlignment="1">
      <alignment horizontal="center"/>
    </xf>
    <xf numFmtId="0" fontId="5" fillId="0" borderId="135" xfId="80" applyFont="1" applyBorder="1" applyAlignment="1">
      <alignment horizontal="center"/>
    </xf>
    <xf numFmtId="0" fontId="12" fillId="0" borderId="2" xfId="80" applyFont="1" applyBorder="1" applyAlignment="1">
      <alignment horizontal="center" vertical="center"/>
    </xf>
    <xf numFmtId="0" fontId="12" fillId="0" borderId="135" xfId="80" applyFont="1" applyBorder="1" applyAlignment="1">
      <alignment horizontal="center" vertical="center"/>
    </xf>
    <xf numFmtId="0" fontId="5" fillId="0" borderId="3" xfId="80" applyFont="1" applyBorder="1" applyAlignment="1">
      <alignment horizontal="center" vertical="center"/>
    </xf>
    <xf numFmtId="0" fontId="5" fillId="0" borderId="3" xfId="80" applyFont="1" applyBorder="1"/>
    <xf numFmtId="0" fontId="5" fillId="0" borderId="3" xfId="80" applyFont="1" applyBorder="1" applyAlignment="1">
      <alignment horizontal="center"/>
    </xf>
    <xf numFmtId="0" fontId="5" fillId="0" borderId="3" xfId="80" quotePrefix="1" applyFont="1" applyBorder="1" applyAlignment="1">
      <alignment horizontal="center"/>
    </xf>
    <xf numFmtId="0" fontId="5" fillId="0" borderId="152" xfId="80" applyFont="1" applyBorder="1" applyAlignment="1">
      <alignment horizontal="center" vertical="center"/>
    </xf>
    <xf numFmtId="0" fontId="5" fillId="0" borderId="0" xfId="80" applyFont="1" applyBorder="1"/>
    <xf numFmtId="0" fontId="5" fillId="0" borderId="0" xfId="80" applyFont="1" applyBorder="1" applyAlignment="1">
      <alignment horizontal="center"/>
    </xf>
  </cellXfs>
  <cellStyles count="141">
    <cellStyle name="20% - Accent1 2" xfId="22"/>
    <cellStyle name="20% - Accent2 2" xfId="23"/>
    <cellStyle name="20% - Accent3 2" xfId="24"/>
    <cellStyle name="20% - Accent4 2" xfId="25"/>
    <cellStyle name="20% - Accent5 2" xfId="26"/>
    <cellStyle name="20% - Accent6 2" xfId="27"/>
    <cellStyle name="40% - Accent1 2" xfId="28"/>
    <cellStyle name="40% - Accent2 2" xfId="29"/>
    <cellStyle name="40% - Accent3 2" xfId="30"/>
    <cellStyle name="40% - Accent4 2" xfId="31"/>
    <cellStyle name="40% - Accent5 2" xfId="32"/>
    <cellStyle name="40% - Accent6 2" xfId="33"/>
    <cellStyle name="60% - Accent1 2" xfId="34"/>
    <cellStyle name="60% - Accent2 2" xfId="35"/>
    <cellStyle name="60% - Accent3 2" xfId="36"/>
    <cellStyle name="60% - Accent4 2" xfId="37"/>
    <cellStyle name="60% - Accent5 2" xfId="38"/>
    <cellStyle name="60% - Accent6 2" xfId="39"/>
    <cellStyle name="Accent1 2" xfId="40"/>
    <cellStyle name="Accent2 2" xfId="41"/>
    <cellStyle name="Accent3 2" xfId="42"/>
    <cellStyle name="Accent4 2" xfId="43"/>
    <cellStyle name="Accent5 2" xfId="44"/>
    <cellStyle name="Accent6 2" xfId="45"/>
    <cellStyle name="Bad 2" xfId="46"/>
    <cellStyle name="BOX" xfId="81"/>
    <cellStyle name="BOX 2" xfId="82"/>
    <cellStyle name="Calculation 2" xfId="47"/>
    <cellStyle name="Check Cell 2" xfId="48"/>
    <cellStyle name="chemes]_x000a__x000a_Sci-Fi=_x000a__x000a_Nature=_x000a__x000a_robin=_x000a__x000a__x000a__x000a_[SoundScheme.Nature]_x000a__x000a_SystemAsterisk=C:\SNDSYS" xfId="2"/>
    <cellStyle name="chemes]_x000a__x000a_Sci-Fi=_x000a__x000a_Nature=_x000a__x000a_robin=_x000a__x000a__x000a__x000a_[SoundScheme.Nature]_x000a__x000a_SystemAsterisk=C:\SNDSYS 2" xfId="14"/>
    <cellStyle name="chemes]_x000a__x000a_Sci-Fi=_x000a__x000a_Nature=_x000a__x000a_robin=_x000a__x000a__x000a__x000a_[SoundScheme.Nature]_x000a__x000a_SystemAsterisk=C:\SNDSYS 2 2" xfId="49"/>
    <cellStyle name="chemes]_x000a__x000a_Sci-Fi=_x000a__x000a_Nature=_x000a__x000a_robin=_x000a__x000a__x000a__x000a_[SoundScheme.Nature]_x000a__x000a_SystemAsterisk=C:\SNDSYS 2 3" xfId="135"/>
    <cellStyle name="chemes]_x000a__x000a_Sci-Fi=_x000a__x000a_Nature=_x000a__x000a_robin=_x000a__x000a__x000a__x000a_[SoundScheme.Nature]_x000a__x000a_SystemAsterisk=C:\SNDSYS 3" xfId="50"/>
    <cellStyle name="chemes]_x000a__x000a_Sci-Fi=_x000a__x000a_Nature=_x000a__x000a_robin=_x000a__x000a__x000a__x000a_[SoundScheme.Nature]_x000a__x000a_SystemAsterisk=C:\SNDSYS 4" xfId="133"/>
    <cellStyle name="chemes]_x000a__x000a_Sci-Fi=_x000a__x000a_Nature=_x000a__x000a_robin=_x000a__x000a__x000a__x000a_[SoundScheme.Nature]_x000a__x000a_SystemAsterisk=C:\SNDSYS_18FAWWON_IRR Left Page" xfId="17"/>
    <cellStyle name="chemes]_x000d__x000a_Sci-Fi=_x000d__x000a_Nature=_x000d__x000a_robin=_x000d__x000a__x000d__x000a_[SoundScheme.Nature]_x000d__x000a_SystemAsterisk=C:\SNDSYS" xfId="3"/>
    <cellStyle name="chemes]_x000d__x000a_Sci-Fi=_x000d__x000a_Nature=_x000d__x000a_robin=_x000d__x000a__x000d__x000a_[SoundScheme.Nature]_x000d__x000a_SystemAsterisk=C:\SNDSYS 2" xfId="51"/>
    <cellStyle name="Comma 2" xfId="52"/>
    <cellStyle name="Comma0" xfId="18"/>
    <cellStyle name="Comma0 2" xfId="53"/>
    <cellStyle name="Currency 2" xfId="83"/>
    <cellStyle name="Currency 3" xfId="84"/>
    <cellStyle name="Currency0" xfId="85"/>
    <cellStyle name="Date" xfId="86"/>
    <cellStyle name="Explanatory Text 2" xfId="54"/>
    <cellStyle name="F2" xfId="87"/>
    <cellStyle name="F3" xfId="88"/>
    <cellStyle name="F4" xfId="89"/>
    <cellStyle name="F5" xfId="90"/>
    <cellStyle name="F6" xfId="91"/>
    <cellStyle name="F7" xfId="92"/>
    <cellStyle name="F8" xfId="93"/>
    <cellStyle name="Fixed" xfId="94"/>
    <cellStyle name="Good 2" xfId="55"/>
    <cellStyle name="Heading 1 10" xfId="95"/>
    <cellStyle name="Heading 1 11" xfId="96"/>
    <cellStyle name="Heading 1 2" xfId="56"/>
    <cellStyle name="Heading 1 3" xfId="97"/>
    <cellStyle name="Heading 1 4" xfId="98"/>
    <cellStyle name="Heading 1 5" xfId="99"/>
    <cellStyle name="Heading 1 6" xfId="100"/>
    <cellStyle name="Heading 1 7" xfId="101"/>
    <cellStyle name="Heading 1 8" xfId="102"/>
    <cellStyle name="Heading 1 9" xfId="103"/>
    <cellStyle name="Heading 2 10" xfId="104"/>
    <cellStyle name="Heading 2 11" xfId="105"/>
    <cellStyle name="Heading 2 2" xfId="57"/>
    <cellStyle name="Heading 2 3" xfId="106"/>
    <cellStyle name="Heading 2 4" xfId="107"/>
    <cellStyle name="Heading 2 5" xfId="108"/>
    <cellStyle name="Heading 2 6" xfId="109"/>
    <cellStyle name="Heading 2 7" xfId="110"/>
    <cellStyle name="Heading 2 8" xfId="111"/>
    <cellStyle name="Heading 2 9" xfId="112"/>
    <cellStyle name="Heading 3 2" xfId="58"/>
    <cellStyle name="Heading 4 2" xfId="59"/>
    <cellStyle name="HEADING1" xfId="113"/>
    <cellStyle name="HEADING2" xfId="114"/>
    <cellStyle name="Hyperlink 2" xfId="115"/>
    <cellStyle name="Input 2" xfId="60"/>
    <cellStyle name="Linked Cell 2" xfId="61"/>
    <cellStyle name="N1" xfId="4"/>
    <cellStyle name="N1 2" xfId="5"/>
    <cellStyle name="N1 2 2" xfId="116"/>
    <cellStyle name="N1 2 3" xfId="117"/>
    <cellStyle name="N1 3" xfId="62"/>
    <cellStyle name="N1 3 2" xfId="118"/>
    <cellStyle name="N1 4" xfId="119"/>
    <cellStyle name="N1 5" xfId="120"/>
    <cellStyle name="N1_2010 JGL Leading Edge Master GSR Book Pages 1.4" xfId="121"/>
    <cellStyle name="Neutral 2" xfId="63"/>
    <cellStyle name="Normal" xfId="0" builtinId="0"/>
    <cellStyle name="Normal 10" xfId="16"/>
    <cellStyle name="Normal 11" xfId="20"/>
    <cellStyle name="Normal 11 2" xfId="122"/>
    <cellStyle name="Normal 11 2 2" xfId="140"/>
    <cellStyle name="Normal 12" xfId="21"/>
    <cellStyle name="Normal 12 2" xfId="19"/>
    <cellStyle name="Normal 13" xfId="80"/>
    <cellStyle name="Normal 14" xfId="132"/>
    <cellStyle name="Normal 15" xfId="134"/>
    <cellStyle name="Normal 16" xfId="139"/>
    <cellStyle name="Normal 2" xfId="1"/>
    <cellStyle name="Normal 2 2" xfId="15"/>
    <cellStyle name="Normal 2 2 2" xfId="64"/>
    <cellStyle name="Normal 2 3" xfId="65"/>
    <cellStyle name="Normal 2 4" xfId="136"/>
    <cellStyle name="Normal 2 5" xfId="137"/>
    <cellStyle name="Normal 2 6" xfId="138"/>
    <cellStyle name="Normal 2_2011 JG Canada Advances" xfId="123"/>
    <cellStyle name="Normal 3" xfId="6"/>
    <cellStyle name="Normal 3 2" xfId="7"/>
    <cellStyle name="Normal 3 3" xfId="66"/>
    <cellStyle name="Normal 4" xfId="8"/>
    <cellStyle name="Normal 4 2" xfId="67"/>
    <cellStyle name="Normal 4 3" xfId="68"/>
    <cellStyle name="Normal 5" xfId="9"/>
    <cellStyle name="Normal 5 2" xfId="69"/>
    <cellStyle name="Normal 5 3" xfId="70"/>
    <cellStyle name="Normal 6" xfId="10"/>
    <cellStyle name="Normal 6 2" xfId="71"/>
    <cellStyle name="Normal 6 3" xfId="72"/>
    <cellStyle name="Normal 7" xfId="11"/>
    <cellStyle name="Normal 7 2" xfId="73"/>
    <cellStyle name="Normal 7 3" xfId="74"/>
    <cellStyle name="Normal 8" xfId="12"/>
    <cellStyle name="Normal 8 2" xfId="124"/>
    <cellStyle name="Normal 9" xfId="13"/>
    <cellStyle name="normální 2" xfId="125"/>
    <cellStyle name="normální_List1" xfId="126"/>
    <cellStyle name="Norman_characters" xfId="127"/>
    <cellStyle name="Note 2" xfId="75"/>
    <cellStyle name="Note 3" xfId="128"/>
    <cellStyle name="Output 2" xfId="76"/>
    <cellStyle name="Percent 2" xfId="129"/>
    <cellStyle name="Percent 3" xfId="130"/>
    <cellStyle name="Percent 4" xfId="131"/>
    <cellStyle name="Title 2" xfId="77"/>
    <cellStyle name="Total 2" xfId="78"/>
    <cellStyle name="Warning Text 2" xfId="79"/>
  </cellStyles>
  <dxfs count="0"/>
  <tableStyles count="0" defaultTableStyle="TableStyleMedium9" defaultPivotStyle="PivotStyleLight16"/>
  <colors>
    <mruColors>
      <color rgb="FFE7F6FF"/>
      <color rgb="FFDAED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222250</xdr:colOff>
      <xdr:row>3</xdr:row>
      <xdr:rowOff>87312</xdr:rowOff>
    </xdr:from>
    <xdr:to>
      <xdr:col>2</xdr:col>
      <xdr:colOff>436562</xdr:colOff>
      <xdr:row>3</xdr:row>
      <xdr:rowOff>88900</xdr:rowOff>
    </xdr:to>
    <xdr:cxnSp macro="">
      <xdr:nvCxnSpPr>
        <xdr:cNvPr id="2" name="Straight Arrow Connector 1"/>
        <xdr:cNvCxnSpPr/>
      </xdr:nvCxnSpPr>
      <xdr:spPr>
        <a:xfrm>
          <a:off x="2133600" y="468312"/>
          <a:ext cx="214312"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222250</xdr:colOff>
      <xdr:row>3</xdr:row>
      <xdr:rowOff>87312</xdr:rowOff>
    </xdr:from>
    <xdr:to>
      <xdr:col>2</xdr:col>
      <xdr:colOff>436562</xdr:colOff>
      <xdr:row>3</xdr:row>
      <xdr:rowOff>88900</xdr:rowOff>
    </xdr:to>
    <xdr:cxnSp macro="">
      <xdr:nvCxnSpPr>
        <xdr:cNvPr id="2" name="Straight Arrow Connector 1"/>
        <xdr:cNvCxnSpPr/>
      </xdr:nvCxnSpPr>
      <xdr:spPr>
        <a:xfrm>
          <a:off x="2133600" y="468312"/>
          <a:ext cx="214312"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222250</xdr:colOff>
      <xdr:row>3</xdr:row>
      <xdr:rowOff>87312</xdr:rowOff>
    </xdr:from>
    <xdr:to>
      <xdr:col>2</xdr:col>
      <xdr:colOff>436562</xdr:colOff>
      <xdr:row>3</xdr:row>
      <xdr:rowOff>88900</xdr:rowOff>
    </xdr:to>
    <xdr:cxnSp macro="">
      <xdr:nvCxnSpPr>
        <xdr:cNvPr id="2" name="Straight Arrow Connector 1"/>
        <xdr:cNvCxnSpPr/>
      </xdr:nvCxnSpPr>
      <xdr:spPr>
        <a:xfrm>
          <a:off x="2133600" y="468312"/>
          <a:ext cx="214312"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222250</xdr:colOff>
      <xdr:row>3</xdr:row>
      <xdr:rowOff>87312</xdr:rowOff>
    </xdr:from>
    <xdr:to>
      <xdr:col>2</xdr:col>
      <xdr:colOff>436562</xdr:colOff>
      <xdr:row>3</xdr:row>
      <xdr:rowOff>88900</xdr:rowOff>
    </xdr:to>
    <xdr:cxnSp macro="">
      <xdr:nvCxnSpPr>
        <xdr:cNvPr id="2" name="Straight Arrow Connector 1"/>
        <xdr:cNvCxnSpPr/>
      </xdr:nvCxnSpPr>
      <xdr:spPr>
        <a:xfrm>
          <a:off x="2089150" y="475932"/>
          <a:ext cx="214312"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222250</xdr:colOff>
      <xdr:row>3</xdr:row>
      <xdr:rowOff>87312</xdr:rowOff>
    </xdr:from>
    <xdr:to>
      <xdr:col>2</xdr:col>
      <xdr:colOff>436562</xdr:colOff>
      <xdr:row>3</xdr:row>
      <xdr:rowOff>88900</xdr:rowOff>
    </xdr:to>
    <xdr:cxnSp macro="">
      <xdr:nvCxnSpPr>
        <xdr:cNvPr id="2" name="Straight Arrow Connector 1"/>
        <xdr:cNvCxnSpPr/>
      </xdr:nvCxnSpPr>
      <xdr:spPr>
        <a:xfrm>
          <a:off x="2462530" y="590232"/>
          <a:ext cx="214312"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222250</xdr:colOff>
      <xdr:row>3</xdr:row>
      <xdr:rowOff>87312</xdr:rowOff>
    </xdr:from>
    <xdr:to>
      <xdr:col>2</xdr:col>
      <xdr:colOff>436562</xdr:colOff>
      <xdr:row>3</xdr:row>
      <xdr:rowOff>88900</xdr:rowOff>
    </xdr:to>
    <xdr:cxnSp macro="">
      <xdr:nvCxnSpPr>
        <xdr:cNvPr id="2" name="Straight Arrow Connector 1"/>
        <xdr:cNvCxnSpPr/>
      </xdr:nvCxnSpPr>
      <xdr:spPr>
        <a:xfrm>
          <a:off x="2089150" y="475932"/>
          <a:ext cx="214312"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222250</xdr:colOff>
      <xdr:row>3</xdr:row>
      <xdr:rowOff>87312</xdr:rowOff>
    </xdr:from>
    <xdr:to>
      <xdr:col>2</xdr:col>
      <xdr:colOff>436562</xdr:colOff>
      <xdr:row>3</xdr:row>
      <xdr:rowOff>88900</xdr:rowOff>
    </xdr:to>
    <xdr:cxnSp macro="">
      <xdr:nvCxnSpPr>
        <xdr:cNvPr id="2" name="Straight Arrow Connector 1"/>
        <xdr:cNvCxnSpPr/>
      </xdr:nvCxnSpPr>
      <xdr:spPr>
        <a:xfrm>
          <a:off x="2089150" y="475932"/>
          <a:ext cx="214312"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222250</xdr:colOff>
      <xdr:row>3</xdr:row>
      <xdr:rowOff>87312</xdr:rowOff>
    </xdr:from>
    <xdr:to>
      <xdr:col>2</xdr:col>
      <xdr:colOff>436562</xdr:colOff>
      <xdr:row>3</xdr:row>
      <xdr:rowOff>88900</xdr:rowOff>
    </xdr:to>
    <xdr:cxnSp macro="">
      <xdr:nvCxnSpPr>
        <xdr:cNvPr id="2" name="Straight Arrow Connector 1"/>
        <xdr:cNvCxnSpPr/>
      </xdr:nvCxnSpPr>
      <xdr:spPr>
        <a:xfrm>
          <a:off x="2089150" y="475932"/>
          <a:ext cx="214312"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121227</xdr:colOff>
      <xdr:row>44</xdr:row>
      <xdr:rowOff>51954</xdr:rowOff>
    </xdr:from>
    <xdr:to>
      <xdr:col>17</xdr:col>
      <xdr:colOff>398318</xdr:colOff>
      <xdr:row>48</xdr:row>
      <xdr:rowOff>138545</xdr:rowOff>
    </xdr:to>
    <xdr:sp macro="" textlink="">
      <xdr:nvSpPr>
        <xdr:cNvPr id="3" name="TextBox 2"/>
        <xdr:cNvSpPr txBox="1"/>
      </xdr:nvSpPr>
      <xdr:spPr>
        <a:xfrm>
          <a:off x="121227" y="6757554"/>
          <a:ext cx="11234651" cy="5971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These are NOT quality data .  Very heavy rains</a:t>
          </a:r>
          <a:r>
            <a:rPr lang="en-US" sz="1100" baseline="0"/>
            <a:t> fr</a:t>
          </a:r>
          <a:r>
            <a:rPr lang="en-US" sz="1100"/>
            <a:t>om Nov 2015 through Feb 2016  decimated the fertility regime.  Temperature dropped to 28 for  four hours on April 6, 2016   when most of test was pollinating or in late boot.  No disease or insect data at this location . If you like the results believe them, if you don't well...................................</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222250</xdr:colOff>
      <xdr:row>3</xdr:row>
      <xdr:rowOff>87312</xdr:rowOff>
    </xdr:from>
    <xdr:to>
      <xdr:col>2</xdr:col>
      <xdr:colOff>436562</xdr:colOff>
      <xdr:row>3</xdr:row>
      <xdr:rowOff>88900</xdr:rowOff>
    </xdr:to>
    <xdr:cxnSp macro="">
      <xdr:nvCxnSpPr>
        <xdr:cNvPr id="2" name="Straight Arrow Connector 1"/>
        <xdr:cNvCxnSpPr/>
      </xdr:nvCxnSpPr>
      <xdr:spPr>
        <a:xfrm>
          <a:off x="2152650" y="468312"/>
          <a:ext cx="214312"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222250</xdr:colOff>
      <xdr:row>3</xdr:row>
      <xdr:rowOff>87312</xdr:rowOff>
    </xdr:from>
    <xdr:to>
      <xdr:col>2</xdr:col>
      <xdr:colOff>436562</xdr:colOff>
      <xdr:row>3</xdr:row>
      <xdr:rowOff>88900</xdr:rowOff>
    </xdr:to>
    <xdr:cxnSp macro="">
      <xdr:nvCxnSpPr>
        <xdr:cNvPr id="2" name="Straight Arrow Connector 1"/>
        <xdr:cNvCxnSpPr/>
      </xdr:nvCxnSpPr>
      <xdr:spPr>
        <a:xfrm>
          <a:off x="2628900" y="677862"/>
          <a:ext cx="214312"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222250</xdr:colOff>
      <xdr:row>3</xdr:row>
      <xdr:rowOff>87312</xdr:rowOff>
    </xdr:from>
    <xdr:to>
      <xdr:col>2</xdr:col>
      <xdr:colOff>436562</xdr:colOff>
      <xdr:row>3</xdr:row>
      <xdr:rowOff>88900</xdr:rowOff>
    </xdr:to>
    <xdr:cxnSp macro="">
      <xdr:nvCxnSpPr>
        <xdr:cNvPr id="2" name="Straight Arrow Connector 1"/>
        <xdr:cNvCxnSpPr/>
      </xdr:nvCxnSpPr>
      <xdr:spPr>
        <a:xfrm>
          <a:off x="2133600" y="468312"/>
          <a:ext cx="214312"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222250</xdr:colOff>
      <xdr:row>3</xdr:row>
      <xdr:rowOff>87312</xdr:rowOff>
    </xdr:from>
    <xdr:to>
      <xdr:col>2</xdr:col>
      <xdr:colOff>436562</xdr:colOff>
      <xdr:row>3</xdr:row>
      <xdr:rowOff>88900</xdr:rowOff>
    </xdr:to>
    <xdr:cxnSp macro="">
      <xdr:nvCxnSpPr>
        <xdr:cNvPr id="2" name="Straight Arrow Connector 1"/>
        <xdr:cNvCxnSpPr/>
      </xdr:nvCxnSpPr>
      <xdr:spPr>
        <a:xfrm>
          <a:off x="2120900" y="468312"/>
          <a:ext cx="214312"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238125</xdr:colOff>
      <xdr:row>3</xdr:row>
      <xdr:rowOff>79375</xdr:rowOff>
    </xdr:from>
    <xdr:to>
      <xdr:col>2</xdr:col>
      <xdr:colOff>452437</xdr:colOff>
      <xdr:row>3</xdr:row>
      <xdr:rowOff>80963</xdr:rowOff>
    </xdr:to>
    <xdr:cxnSp macro="">
      <xdr:nvCxnSpPr>
        <xdr:cNvPr id="2" name="Straight Arrow Connector 1"/>
        <xdr:cNvCxnSpPr/>
      </xdr:nvCxnSpPr>
      <xdr:spPr>
        <a:xfrm>
          <a:off x="2003425" y="631825"/>
          <a:ext cx="214312"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222250</xdr:colOff>
      <xdr:row>3</xdr:row>
      <xdr:rowOff>87312</xdr:rowOff>
    </xdr:from>
    <xdr:to>
      <xdr:col>2</xdr:col>
      <xdr:colOff>436562</xdr:colOff>
      <xdr:row>3</xdr:row>
      <xdr:rowOff>88900</xdr:rowOff>
    </xdr:to>
    <xdr:cxnSp macro="">
      <xdr:nvCxnSpPr>
        <xdr:cNvPr id="2" name="Straight Arrow Connector 1"/>
        <xdr:cNvCxnSpPr/>
      </xdr:nvCxnSpPr>
      <xdr:spPr>
        <a:xfrm>
          <a:off x="2133600" y="468312"/>
          <a:ext cx="214312"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222250</xdr:colOff>
      <xdr:row>3</xdr:row>
      <xdr:rowOff>87312</xdr:rowOff>
    </xdr:from>
    <xdr:to>
      <xdr:col>2</xdr:col>
      <xdr:colOff>436562</xdr:colOff>
      <xdr:row>3</xdr:row>
      <xdr:rowOff>88900</xdr:rowOff>
    </xdr:to>
    <xdr:cxnSp macro="">
      <xdr:nvCxnSpPr>
        <xdr:cNvPr id="2" name="Straight Arrow Connector 1"/>
        <xdr:cNvCxnSpPr/>
      </xdr:nvCxnSpPr>
      <xdr:spPr>
        <a:xfrm>
          <a:off x="2800350" y="677862"/>
          <a:ext cx="214312"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222250</xdr:colOff>
      <xdr:row>3</xdr:row>
      <xdr:rowOff>87312</xdr:rowOff>
    </xdr:from>
    <xdr:to>
      <xdr:col>2</xdr:col>
      <xdr:colOff>436562</xdr:colOff>
      <xdr:row>3</xdr:row>
      <xdr:rowOff>88900</xdr:rowOff>
    </xdr:to>
    <xdr:cxnSp macro="">
      <xdr:nvCxnSpPr>
        <xdr:cNvPr id="2" name="Straight Arrow Connector 1"/>
        <xdr:cNvCxnSpPr/>
      </xdr:nvCxnSpPr>
      <xdr:spPr>
        <a:xfrm>
          <a:off x="3536950" y="677862"/>
          <a:ext cx="214312"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222250</xdr:colOff>
      <xdr:row>3</xdr:row>
      <xdr:rowOff>87312</xdr:rowOff>
    </xdr:from>
    <xdr:to>
      <xdr:col>2</xdr:col>
      <xdr:colOff>436562</xdr:colOff>
      <xdr:row>3</xdr:row>
      <xdr:rowOff>88900</xdr:rowOff>
    </xdr:to>
    <xdr:cxnSp macro="">
      <xdr:nvCxnSpPr>
        <xdr:cNvPr id="2" name="Straight Arrow Connector 1"/>
        <xdr:cNvCxnSpPr/>
      </xdr:nvCxnSpPr>
      <xdr:spPr>
        <a:xfrm>
          <a:off x="2133600" y="468312"/>
          <a:ext cx="214312"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222250</xdr:colOff>
      <xdr:row>3</xdr:row>
      <xdr:rowOff>87312</xdr:rowOff>
    </xdr:from>
    <xdr:to>
      <xdr:col>2</xdr:col>
      <xdr:colOff>436562</xdr:colOff>
      <xdr:row>3</xdr:row>
      <xdr:rowOff>88900</xdr:rowOff>
    </xdr:to>
    <xdr:cxnSp macro="">
      <xdr:nvCxnSpPr>
        <xdr:cNvPr id="2" name="Straight Arrow Connector 1"/>
        <xdr:cNvCxnSpPr/>
      </xdr:nvCxnSpPr>
      <xdr:spPr>
        <a:xfrm>
          <a:off x="2133600" y="468312"/>
          <a:ext cx="214312"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S%20Office%20Files\EXCEL\97-P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S%20Office%20Files\EXCEL\Archiv02\97-P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ocuments%20and%20Settings\sharrison\Local%20Settings\Temporary%20Internet%20Files\Content.Outlook\DAMBJU9R\USS10BRLAT%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harrison/AppData/Local/Microsoft/Windows/Temporary%20Internet%20Files/Content.Outlook/VKVS6502/WQZ4CP04%20US1516%20UNIFORM%20SOUTHERN%20SOFT%20SCREENING%20NURSERY%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harrison/AppData/Local/Microsoft/Windows/Temporary%20Internet%20Files/Content.Outlook/VKVS6502/2016%20USRPN%20data%20from%20Trinity%20Wheat%20Resear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SWNY97"/>
    </sheetNames>
    <sheetDataSet>
      <sheetData sheetId="0">
        <row r="8">
          <cell r="A8">
            <v>2</v>
          </cell>
          <cell r="B8" t="str">
            <v xml:space="preserve">COKER 9835  </v>
          </cell>
          <cell r="G8">
            <v>63.7</v>
          </cell>
          <cell r="H8" t="str">
            <v>*</v>
          </cell>
          <cell r="I8">
            <v>76.400000000000006</v>
          </cell>
          <cell r="J8" t="str">
            <v>*</v>
          </cell>
          <cell r="K8">
            <v>49.4</v>
          </cell>
          <cell r="Q8">
            <v>56.210371997795718</v>
          </cell>
          <cell r="W8">
            <v>73.5</v>
          </cell>
          <cell r="X8" t="str">
            <v>*</v>
          </cell>
          <cell r="Y8">
            <v>75.5</v>
          </cell>
          <cell r="Z8" t="str">
            <v>*</v>
          </cell>
          <cell r="AA8">
            <v>71.8</v>
          </cell>
          <cell r="AC8">
            <v>68</v>
          </cell>
          <cell r="AE8">
            <v>97</v>
          </cell>
          <cell r="AF8" t="str">
            <v>*</v>
          </cell>
          <cell r="AG8">
            <v>77</v>
          </cell>
          <cell r="AM8">
            <v>69.7</v>
          </cell>
          <cell r="AO8">
            <v>74</v>
          </cell>
          <cell r="AQ8">
            <v>114.3</v>
          </cell>
          <cell r="AY8">
            <v>80.2</v>
          </cell>
          <cell r="BA8">
            <v>68.400000000000006</v>
          </cell>
          <cell r="BI8">
            <v>74.346951692138134</v>
          </cell>
          <cell r="BJ8">
            <v>3</v>
          </cell>
          <cell r="BK8">
            <v>74.340691466519729</v>
          </cell>
          <cell r="BL8">
            <v>5</v>
          </cell>
          <cell r="BM8">
            <v>2</v>
          </cell>
          <cell r="BN8" t="str">
            <v xml:space="preserve">COKER 9835  </v>
          </cell>
          <cell r="BO8">
            <v>62.45</v>
          </cell>
          <cell r="BP8">
            <v>5</v>
          </cell>
          <cell r="BQ8">
            <v>65.436790665931923</v>
          </cell>
          <cell r="BR8">
            <v>10</v>
          </cell>
          <cell r="BS8">
            <v>73.5</v>
          </cell>
          <cell r="BT8">
            <v>5</v>
          </cell>
          <cell r="BU8">
            <v>78.933333333333337</v>
          </cell>
          <cell r="BV8">
            <v>8</v>
          </cell>
          <cell r="BW8">
            <v>73.349999999999994</v>
          </cell>
          <cell r="BX8">
            <v>22</v>
          </cell>
          <cell r="BY8">
            <v>94.15</v>
          </cell>
          <cell r="BZ8">
            <v>7</v>
          </cell>
          <cell r="CA8">
            <v>68</v>
          </cell>
          <cell r="CB8">
            <v>15</v>
          </cell>
        </row>
        <row r="9">
          <cell r="A9">
            <v>3</v>
          </cell>
          <cell r="B9" t="str">
            <v>PIONEER 2643</v>
          </cell>
          <cell r="G9">
            <v>60</v>
          </cell>
          <cell r="H9" t="str">
            <v>*</v>
          </cell>
          <cell r="I9">
            <v>79.099999999999994</v>
          </cell>
          <cell r="J9" t="str">
            <v>*</v>
          </cell>
          <cell r="K9">
            <v>42.8</v>
          </cell>
          <cell r="Q9">
            <v>55.168426822937093</v>
          </cell>
          <cell r="W9">
            <v>67.5</v>
          </cell>
          <cell r="Y9">
            <v>57.4</v>
          </cell>
          <cell r="AA9">
            <v>69.400000000000006</v>
          </cell>
          <cell r="AC9">
            <v>64.3</v>
          </cell>
          <cell r="AE9">
            <v>107</v>
          </cell>
          <cell r="AF9" t="str">
            <v>**</v>
          </cell>
          <cell r="AG9">
            <v>79</v>
          </cell>
          <cell r="AM9">
            <v>76.900000000000006</v>
          </cell>
          <cell r="AN9" t="str">
            <v>*</v>
          </cell>
          <cell r="AO9">
            <v>77</v>
          </cell>
          <cell r="AQ9">
            <v>108.9</v>
          </cell>
          <cell r="AY9">
            <v>80.3</v>
          </cell>
          <cell r="BA9">
            <v>69.2</v>
          </cell>
          <cell r="BI9">
            <v>72.651417447918234</v>
          </cell>
          <cell r="BJ9">
            <v>7</v>
          </cell>
          <cell r="BK9">
            <v>72.931228454862477</v>
          </cell>
          <cell r="BL9">
            <v>8</v>
          </cell>
          <cell r="BM9">
            <v>3</v>
          </cell>
          <cell r="BN9" t="str">
            <v>PIONEER 2643</v>
          </cell>
          <cell r="BO9">
            <v>50.099999999999994</v>
          </cell>
          <cell r="BP9">
            <v>25</v>
          </cell>
          <cell r="BQ9">
            <v>64.756142274312367</v>
          </cell>
          <cell r="BR9">
            <v>10</v>
          </cell>
          <cell r="BS9">
            <v>67.5</v>
          </cell>
          <cell r="BT9">
            <v>14</v>
          </cell>
          <cell r="BU9">
            <v>80.233333333333334</v>
          </cell>
          <cell r="BV9">
            <v>5</v>
          </cell>
          <cell r="BW9">
            <v>77.95</v>
          </cell>
          <cell r="BX9">
            <v>9</v>
          </cell>
          <cell r="BY9">
            <v>92.95</v>
          </cell>
          <cell r="BZ9">
            <v>10</v>
          </cell>
          <cell r="CA9">
            <v>64.3</v>
          </cell>
          <cell r="CB9">
            <v>25</v>
          </cell>
        </row>
        <row r="10">
          <cell r="A10">
            <v>4</v>
          </cell>
          <cell r="B10" t="str">
            <v xml:space="preserve">SC 900237   </v>
          </cell>
          <cell r="G10">
            <v>58.4</v>
          </cell>
          <cell r="H10" t="str">
            <v>*</v>
          </cell>
          <cell r="I10">
            <v>68.8</v>
          </cell>
          <cell r="K10">
            <v>44.9</v>
          </cell>
          <cell r="Q10">
            <v>59.804552495252416</v>
          </cell>
          <cell r="R10" t="str">
            <v>*</v>
          </cell>
          <cell r="W10">
            <v>66.3</v>
          </cell>
          <cell r="Y10">
            <v>66</v>
          </cell>
          <cell r="AA10">
            <v>61.2</v>
          </cell>
          <cell r="AC10">
            <v>68.8</v>
          </cell>
          <cell r="AE10">
            <v>105</v>
          </cell>
          <cell r="AF10" t="str">
            <v>*</v>
          </cell>
          <cell r="AG10">
            <v>80</v>
          </cell>
          <cell r="AM10">
            <v>66.7</v>
          </cell>
          <cell r="AO10">
            <v>65</v>
          </cell>
          <cell r="AQ10">
            <v>102.5</v>
          </cell>
          <cell r="AY10">
            <v>83.5</v>
          </cell>
          <cell r="BA10">
            <v>65.5</v>
          </cell>
          <cell r="BI10">
            <v>70.261888653480952</v>
          </cell>
          <cell r="BJ10">
            <v>15</v>
          </cell>
          <cell r="BK10">
            <v>70.826970166350165</v>
          </cell>
          <cell r="BL10">
            <v>14</v>
          </cell>
          <cell r="BM10">
            <v>4</v>
          </cell>
          <cell r="BN10" t="str">
            <v xml:space="preserve">SC 900237   </v>
          </cell>
          <cell r="BO10">
            <v>55.45</v>
          </cell>
          <cell r="BP10">
            <v>11</v>
          </cell>
          <cell r="BQ10">
            <v>62.334850831750799</v>
          </cell>
          <cell r="BR10">
            <v>20</v>
          </cell>
          <cell r="BS10">
            <v>66.3</v>
          </cell>
          <cell r="BT10">
            <v>17</v>
          </cell>
          <cell r="BU10">
            <v>78.333333333333329</v>
          </cell>
          <cell r="BV10">
            <v>9</v>
          </cell>
          <cell r="BW10">
            <v>73.349999999999994</v>
          </cell>
          <cell r="BX10">
            <v>22</v>
          </cell>
          <cell r="BY10">
            <v>83.75</v>
          </cell>
          <cell r="BZ10">
            <v>26</v>
          </cell>
          <cell r="CA10">
            <v>68.8</v>
          </cell>
          <cell r="CB10">
            <v>14</v>
          </cell>
        </row>
        <row r="11">
          <cell r="A11">
            <v>5</v>
          </cell>
          <cell r="B11" t="str">
            <v>NK/Coker 9704</v>
          </cell>
          <cell r="G11">
            <v>58.4</v>
          </cell>
          <cell r="H11" t="str">
            <v>*</v>
          </cell>
          <cell r="I11">
            <v>77.2</v>
          </cell>
          <cell r="J11" t="str">
            <v>*</v>
          </cell>
          <cell r="K11">
            <v>50.4</v>
          </cell>
          <cell r="Q11">
            <v>65.877534434541928</v>
          </cell>
          <cell r="R11" t="str">
            <v>*</v>
          </cell>
          <cell r="W11">
            <v>63.5</v>
          </cell>
          <cell r="Y11">
            <v>56.6</v>
          </cell>
          <cell r="AA11">
            <v>65.7</v>
          </cell>
          <cell r="AC11">
            <v>75.5</v>
          </cell>
          <cell r="AD11" t="str">
            <v>*</v>
          </cell>
          <cell r="AE11">
            <v>91</v>
          </cell>
          <cell r="AG11">
            <v>84</v>
          </cell>
          <cell r="AM11">
            <v>72.5</v>
          </cell>
          <cell r="AO11">
            <v>74</v>
          </cell>
          <cell r="AQ11">
            <v>97.5</v>
          </cell>
          <cell r="AY11">
            <v>81.099999999999994</v>
          </cell>
          <cell r="BA11">
            <v>64.5</v>
          </cell>
          <cell r="BI11">
            <v>71.705964187272457</v>
          </cell>
          <cell r="BJ11">
            <v>13</v>
          </cell>
          <cell r="BK11">
            <v>71.851835628969454</v>
          </cell>
          <cell r="BL11">
            <v>11</v>
          </cell>
          <cell r="BM11">
            <v>5</v>
          </cell>
          <cell r="BN11" t="str">
            <v>NK/Coker 9704</v>
          </cell>
          <cell r="BO11">
            <v>53.5</v>
          </cell>
          <cell r="BP11">
            <v>14</v>
          </cell>
          <cell r="BQ11">
            <v>67.159178144847303</v>
          </cell>
          <cell r="BR11">
            <v>6</v>
          </cell>
          <cell r="BS11">
            <v>63.5</v>
          </cell>
          <cell r="BT11">
            <v>20</v>
          </cell>
          <cell r="BU11">
            <v>77.399999999999991</v>
          </cell>
          <cell r="BV11">
            <v>14</v>
          </cell>
          <cell r="BW11">
            <v>78.25</v>
          </cell>
          <cell r="BX11">
            <v>9</v>
          </cell>
          <cell r="BY11">
            <v>85.75</v>
          </cell>
          <cell r="BZ11">
            <v>24</v>
          </cell>
          <cell r="CA11">
            <v>75.5</v>
          </cell>
          <cell r="CB11">
            <v>6</v>
          </cell>
        </row>
        <row r="12">
          <cell r="A12">
            <v>6</v>
          </cell>
          <cell r="B12" t="str">
            <v xml:space="preserve">MO 94-317   </v>
          </cell>
          <cell r="G12">
            <v>72</v>
          </cell>
          <cell r="H12" t="str">
            <v>*</v>
          </cell>
          <cell r="I12">
            <v>73.3</v>
          </cell>
          <cell r="J12" t="str">
            <v>*</v>
          </cell>
          <cell r="K12">
            <v>24.7</v>
          </cell>
          <cell r="Q12">
            <v>64.38682665500653</v>
          </cell>
          <cell r="R12" t="str">
            <v>*</v>
          </cell>
          <cell r="W12">
            <v>63.9</v>
          </cell>
          <cell r="Y12">
            <v>29.7</v>
          </cell>
          <cell r="AA12">
            <v>68.900000000000006</v>
          </cell>
          <cell r="AC12">
            <v>61</v>
          </cell>
          <cell r="AE12">
            <v>79</v>
          </cell>
          <cell r="AG12">
            <v>77</v>
          </cell>
          <cell r="AM12">
            <v>63.4</v>
          </cell>
          <cell r="AO12">
            <v>62</v>
          </cell>
          <cell r="AQ12">
            <v>126.4</v>
          </cell>
          <cell r="AR12" t="str">
            <v>*</v>
          </cell>
          <cell r="AY12">
            <v>75.900000000000006</v>
          </cell>
          <cell r="BA12">
            <v>65.599999999999994</v>
          </cell>
          <cell r="BI12">
            <v>66.59129435807742</v>
          </cell>
          <cell r="BJ12">
            <v>23</v>
          </cell>
          <cell r="BK12">
            <v>67.145788443667101</v>
          </cell>
          <cell r="BL12">
            <v>22</v>
          </cell>
          <cell r="BM12">
            <v>6</v>
          </cell>
          <cell r="BN12" t="str">
            <v xml:space="preserve">MO 94-317   </v>
          </cell>
          <cell r="BO12">
            <v>27.2</v>
          </cell>
          <cell r="BP12">
            <v>33</v>
          </cell>
          <cell r="BQ12">
            <v>69.895608885002176</v>
          </cell>
          <cell r="BR12">
            <v>3</v>
          </cell>
          <cell r="BS12">
            <v>63.9</v>
          </cell>
          <cell r="BT12">
            <v>20</v>
          </cell>
          <cell r="BU12">
            <v>69.63333333333334</v>
          </cell>
          <cell r="BV12">
            <v>20</v>
          </cell>
          <cell r="BW12">
            <v>70.2</v>
          </cell>
          <cell r="BX12">
            <v>26</v>
          </cell>
          <cell r="BY12">
            <v>94.2</v>
          </cell>
          <cell r="BZ12">
            <v>7</v>
          </cell>
          <cell r="CA12">
            <v>61</v>
          </cell>
          <cell r="CB12">
            <v>28</v>
          </cell>
        </row>
        <row r="13">
          <cell r="A13">
            <v>7</v>
          </cell>
          <cell r="B13" t="str">
            <v xml:space="preserve">SC 910031   </v>
          </cell>
          <cell r="G13">
            <v>59.1</v>
          </cell>
          <cell r="H13" t="str">
            <v>*</v>
          </cell>
          <cell r="I13">
            <v>74.2</v>
          </cell>
          <cell r="J13" t="str">
            <v>*</v>
          </cell>
          <cell r="K13">
            <v>50.2</v>
          </cell>
          <cell r="Q13">
            <v>62.710086377532406</v>
          </cell>
          <cell r="R13" t="str">
            <v>*</v>
          </cell>
          <cell r="W13">
            <v>57.8</v>
          </cell>
          <cell r="Y13">
            <v>57</v>
          </cell>
          <cell r="AA13">
            <v>57.9</v>
          </cell>
          <cell r="AC13">
            <v>54</v>
          </cell>
          <cell r="AE13">
            <v>88</v>
          </cell>
          <cell r="AG13">
            <v>75</v>
          </cell>
          <cell r="AM13">
            <v>59.9</v>
          </cell>
          <cell r="AO13">
            <v>64</v>
          </cell>
          <cell r="AQ13">
            <v>104.4</v>
          </cell>
          <cell r="AY13">
            <v>59.9</v>
          </cell>
          <cell r="BA13">
            <v>35.799999999999997</v>
          </cell>
          <cell r="BI13">
            <v>66.477698952117876</v>
          </cell>
          <cell r="BJ13">
            <v>23</v>
          </cell>
          <cell r="BK13">
            <v>63.994005758502148</v>
          </cell>
          <cell r="BL13">
            <v>28</v>
          </cell>
          <cell r="BM13">
            <v>7</v>
          </cell>
          <cell r="BN13" t="str">
            <v xml:space="preserve">SC 910031   </v>
          </cell>
          <cell r="BO13">
            <v>53.6</v>
          </cell>
          <cell r="BP13">
            <v>14</v>
          </cell>
          <cell r="BQ13">
            <v>65.336695459177477</v>
          </cell>
          <cell r="BR13">
            <v>10</v>
          </cell>
          <cell r="BS13">
            <v>57.8</v>
          </cell>
          <cell r="BT13">
            <v>28</v>
          </cell>
          <cell r="BU13">
            <v>66.63333333333334</v>
          </cell>
          <cell r="BV13">
            <v>24</v>
          </cell>
          <cell r="BW13">
            <v>67.45</v>
          </cell>
          <cell r="BX13">
            <v>28</v>
          </cell>
          <cell r="BY13">
            <v>84.2</v>
          </cell>
          <cell r="BZ13">
            <v>26</v>
          </cell>
          <cell r="CA13">
            <v>54</v>
          </cell>
          <cell r="CB13">
            <v>31</v>
          </cell>
        </row>
        <row r="14">
          <cell r="A14">
            <v>8</v>
          </cell>
          <cell r="B14" t="str">
            <v xml:space="preserve">GA 87467    </v>
          </cell>
          <cell r="G14">
            <v>37.299999999999997</v>
          </cell>
          <cell r="I14">
            <v>67.5</v>
          </cell>
          <cell r="K14">
            <v>57.5</v>
          </cell>
          <cell r="L14" t="str">
            <v>*</v>
          </cell>
          <cell r="Q14">
            <v>55.531516566721024</v>
          </cell>
          <cell r="W14">
            <v>63.5</v>
          </cell>
          <cell r="Y14">
            <v>81</v>
          </cell>
          <cell r="Z14" t="str">
            <v>**</v>
          </cell>
          <cell r="AA14">
            <v>72.599999999999994</v>
          </cell>
          <cell r="AC14">
            <v>66.599999999999994</v>
          </cell>
          <cell r="AE14">
            <v>85</v>
          </cell>
          <cell r="AG14">
            <v>87</v>
          </cell>
          <cell r="AH14" t="str">
            <v>*</v>
          </cell>
          <cell r="AM14">
            <v>74.400000000000006</v>
          </cell>
          <cell r="AN14" t="str">
            <v>*</v>
          </cell>
          <cell r="AO14">
            <v>90</v>
          </cell>
          <cell r="AP14" t="str">
            <v>**</v>
          </cell>
          <cell r="AQ14">
            <v>110.5</v>
          </cell>
          <cell r="AY14">
            <v>70.5</v>
          </cell>
          <cell r="BA14">
            <v>67.900000000000006</v>
          </cell>
          <cell r="BI14">
            <v>72.95627050513238</v>
          </cell>
          <cell r="BJ14">
            <v>7</v>
          </cell>
          <cell r="BK14">
            <v>72.455434437781406</v>
          </cell>
          <cell r="BL14">
            <v>11</v>
          </cell>
          <cell r="BM14">
            <v>8</v>
          </cell>
          <cell r="BN14" t="str">
            <v xml:space="preserve">GA 87467    </v>
          </cell>
          <cell r="BO14">
            <v>69.25</v>
          </cell>
          <cell r="BP14">
            <v>1</v>
          </cell>
          <cell r="BQ14">
            <v>53.443838855573667</v>
          </cell>
          <cell r="BR14">
            <v>28</v>
          </cell>
          <cell r="BS14">
            <v>63.5</v>
          </cell>
          <cell r="BT14">
            <v>20</v>
          </cell>
          <cell r="BU14">
            <v>74.733333333333334</v>
          </cell>
          <cell r="BV14">
            <v>18</v>
          </cell>
          <cell r="BW14">
            <v>80.7</v>
          </cell>
          <cell r="BX14">
            <v>5</v>
          </cell>
          <cell r="BY14">
            <v>100.25</v>
          </cell>
          <cell r="BZ14">
            <v>4</v>
          </cell>
          <cell r="CA14">
            <v>66.599999999999994</v>
          </cell>
          <cell r="CB14">
            <v>18</v>
          </cell>
        </row>
        <row r="15">
          <cell r="A15">
            <v>9</v>
          </cell>
          <cell r="B15" t="str">
            <v xml:space="preserve">GA 871339   </v>
          </cell>
          <cell r="G15">
            <v>65.900000000000006</v>
          </cell>
          <cell r="H15" t="str">
            <v>*</v>
          </cell>
          <cell r="I15">
            <v>75.3</v>
          </cell>
          <cell r="J15" t="str">
            <v>*</v>
          </cell>
          <cell r="K15">
            <v>32.5</v>
          </cell>
          <cell r="Q15">
            <v>53.959215586335318</v>
          </cell>
          <cell r="W15">
            <v>67.3</v>
          </cell>
          <cell r="Y15">
            <v>61.1</v>
          </cell>
          <cell r="AA15">
            <v>79.5</v>
          </cell>
          <cell r="AB15" t="str">
            <v>*</v>
          </cell>
          <cell r="AC15">
            <v>65.8</v>
          </cell>
          <cell r="AE15">
            <v>89</v>
          </cell>
          <cell r="AG15">
            <v>90</v>
          </cell>
          <cell r="AH15" t="str">
            <v>*</v>
          </cell>
          <cell r="AM15">
            <v>83.5</v>
          </cell>
          <cell r="AN15" t="str">
            <v>*</v>
          </cell>
          <cell r="AO15">
            <v>86</v>
          </cell>
          <cell r="AP15" t="str">
            <v>*</v>
          </cell>
          <cell r="AQ15">
            <v>111.7</v>
          </cell>
          <cell r="AY15">
            <v>74.7</v>
          </cell>
          <cell r="BA15">
            <v>62.9</v>
          </cell>
          <cell r="BI15">
            <v>73.966093506641172</v>
          </cell>
          <cell r="BJ15">
            <v>3</v>
          </cell>
          <cell r="BK15">
            <v>73.277281039089033</v>
          </cell>
          <cell r="BL15">
            <v>8</v>
          </cell>
          <cell r="BM15">
            <v>9</v>
          </cell>
          <cell r="BN15" t="str">
            <v xml:space="preserve">GA 871339   </v>
          </cell>
          <cell r="BO15">
            <v>46.8</v>
          </cell>
          <cell r="BP15">
            <v>28</v>
          </cell>
          <cell r="BQ15">
            <v>65.053071862111764</v>
          </cell>
          <cell r="BR15">
            <v>10</v>
          </cell>
          <cell r="BS15">
            <v>67.3</v>
          </cell>
          <cell r="BT15">
            <v>16</v>
          </cell>
          <cell r="BU15">
            <v>78.100000000000009</v>
          </cell>
          <cell r="BV15">
            <v>9</v>
          </cell>
          <cell r="BW15">
            <v>86.75</v>
          </cell>
          <cell r="BX15">
            <v>1</v>
          </cell>
          <cell r="BY15">
            <v>98.85</v>
          </cell>
          <cell r="BZ15">
            <v>5</v>
          </cell>
          <cell r="CA15">
            <v>65.8</v>
          </cell>
          <cell r="CB15">
            <v>20</v>
          </cell>
        </row>
        <row r="16">
          <cell r="A16">
            <v>10</v>
          </cell>
          <cell r="B16" t="str">
            <v xml:space="preserve">GA 90078    </v>
          </cell>
          <cell r="G16">
            <v>49.5</v>
          </cell>
          <cell r="I16">
            <v>63.7</v>
          </cell>
          <cell r="K16">
            <v>30.9</v>
          </cell>
          <cell r="Q16">
            <v>58.208589486620113</v>
          </cell>
          <cell r="W16">
            <v>64.3</v>
          </cell>
          <cell r="Y16">
            <v>72.099999999999994</v>
          </cell>
          <cell r="Z16" t="str">
            <v>*</v>
          </cell>
          <cell r="AA16">
            <v>68.400000000000006</v>
          </cell>
          <cell r="AC16">
            <v>65.7</v>
          </cell>
          <cell r="AE16">
            <v>47</v>
          </cell>
          <cell r="AG16">
            <v>79</v>
          </cell>
          <cell r="AM16">
            <v>70.2</v>
          </cell>
          <cell r="AO16">
            <v>73</v>
          </cell>
          <cell r="AQ16">
            <v>100</v>
          </cell>
          <cell r="AY16">
            <v>77.5</v>
          </cell>
          <cell r="BA16">
            <v>70.900000000000006</v>
          </cell>
          <cell r="BI16">
            <v>64.769891498970779</v>
          </cell>
          <cell r="BJ16">
            <v>26</v>
          </cell>
          <cell r="BK16">
            <v>66.027239299108004</v>
          </cell>
          <cell r="BL16">
            <v>24</v>
          </cell>
          <cell r="BM16">
            <v>10</v>
          </cell>
          <cell r="BN16" t="str">
            <v xml:space="preserve">GA 90078    </v>
          </cell>
          <cell r="BO16">
            <v>51.5</v>
          </cell>
          <cell r="BP16">
            <v>22</v>
          </cell>
          <cell r="BQ16">
            <v>57.136196495540041</v>
          </cell>
          <cell r="BR16">
            <v>25</v>
          </cell>
          <cell r="BS16">
            <v>64.3</v>
          </cell>
          <cell r="BT16">
            <v>20</v>
          </cell>
          <cell r="BU16">
            <v>60.366666666666674</v>
          </cell>
          <cell r="BV16">
            <v>30</v>
          </cell>
          <cell r="BW16">
            <v>74.599999999999994</v>
          </cell>
          <cell r="BX16">
            <v>16</v>
          </cell>
          <cell r="BY16">
            <v>86.5</v>
          </cell>
          <cell r="BZ16">
            <v>23</v>
          </cell>
          <cell r="CA16">
            <v>65.7</v>
          </cell>
          <cell r="CB16">
            <v>20</v>
          </cell>
        </row>
        <row r="17">
          <cell r="A17">
            <v>11</v>
          </cell>
          <cell r="B17" t="str">
            <v>LA 85422-C13</v>
          </cell>
          <cell r="G17">
            <v>40.799999999999997</v>
          </cell>
          <cell r="I17">
            <v>68.599999999999994</v>
          </cell>
          <cell r="K17">
            <v>61.2</v>
          </cell>
          <cell r="L17" t="str">
            <v>**</v>
          </cell>
          <cell r="Q17">
            <v>49.886082999887215</v>
          </cell>
          <cell r="W17">
            <v>71</v>
          </cell>
          <cell r="X17" t="str">
            <v>*</v>
          </cell>
          <cell r="Y17">
            <v>77.099999999999994</v>
          </cell>
          <cell r="Z17" t="str">
            <v>*</v>
          </cell>
          <cell r="AA17">
            <v>77.900000000000006</v>
          </cell>
          <cell r="AB17" t="str">
            <v>*</v>
          </cell>
          <cell r="AC17">
            <v>67</v>
          </cell>
          <cell r="AE17">
            <v>58</v>
          </cell>
          <cell r="AG17">
            <v>96</v>
          </cell>
          <cell r="AH17" t="str">
            <v>**</v>
          </cell>
          <cell r="AM17">
            <v>70.599999999999994</v>
          </cell>
          <cell r="AO17">
            <v>64</v>
          </cell>
          <cell r="AQ17">
            <v>102</v>
          </cell>
          <cell r="AY17">
            <v>62.8</v>
          </cell>
          <cell r="BA17">
            <v>60.4</v>
          </cell>
          <cell r="BI17">
            <v>69.54508330768364</v>
          </cell>
          <cell r="BJ17">
            <v>15</v>
          </cell>
          <cell r="BK17">
            <v>68.485738866659148</v>
          </cell>
          <cell r="BL17">
            <v>21</v>
          </cell>
          <cell r="BM17">
            <v>11</v>
          </cell>
          <cell r="BN17" t="str">
            <v>LA 85422-C13</v>
          </cell>
          <cell r="BO17">
            <v>69.150000000000006</v>
          </cell>
          <cell r="BP17">
            <v>1</v>
          </cell>
          <cell r="BQ17">
            <v>53.095360999962402</v>
          </cell>
          <cell r="BR17">
            <v>28</v>
          </cell>
          <cell r="BS17">
            <v>71</v>
          </cell>
          <cell r="BT17">
            <v>9</v>
          </cell>
          <cell r="BU17">
            <v>67.63333333333334</v>
          </cell>
          <cell r="BV17">
            <v>23</v>
          </cell>
          <cell r="BW17">
            <v>83.3</v>
          </cell>
          <cell r="BX17">
            <v>3</v>
          </cell>
          <cell r="BY17">
            <v>83</v>
          </cell>
          <cell r="BZ17">
            <v>29</v>
          </cell>
          <cell r="CA17">
            <v>67</v>
          </cell>
          <cell r="CB17">
            <v>18</v>
          </cell>
        </row>
        <row r="18">
          <cell r="A18">
            <v>12</v>
          </cell>
          <cell r="B18" t="str">
            <v xml:space="preserve">TX 91D6999  </v>
          </cell>
          <cell r="G18">
            <v>60.6</v>
          </cell>
          <cell r="H18" t="str">
            <v>*</v>
          </cell>
          <cell r="I18">
            <v>66.599999999999994</v>
          </cell>
          <cell r="K18">
            <v>52.5</v>
          </cell>
          <cell r="L18" t="str">
            <v>*</v>
          </cell>
          <cell r="Q18">
            <v>54.815128263255204</v>
          </cell>
          <cell r="W18">
            <v>63.4</v>
          </cell>
          <cell r="Y18">
            <v>67.2</v>
          </cell>
          <cell r="AA18">
            <v>69.3</v>
          </cell>
          <cell r="AC18">
            <v>66.099999999999994</v>
          </cell>
          <cell r="AE18">
            <v>91</v>
          </cell>
          <cell r="AG18">
            <v>60</v>
          </cell>
          <cell r="AM18">
            <v>64.599999999999994</v>
          </cell>
          <cell r="AO18">
            <v>66</v>
          </cell>
          <cell r="AQ18">
            <v>118</v>
          </cell>
          <cell r="AR18" t="str">
            <v>*</v>
          </cell>
          <cell r="AY18">
            <v>82.9</v>
          </cell>
          <cell r="BA18">
            <v>62.9</v>
          </cell>
          <cell r="BI18">
            <v>69.239625251019632</v>
          </cell>
          <cell r="BJ18">
            <v>20</v>
          </cell>
          <cell r="BK18">
            <v>69.727675217550342</v>
          </cell>
          <cell r="BL18">
            <v>17</v>
          </cell>
          <cell r="BM18">
            <v>12</v>
          </cell>
          <cell r="BN18" t="str">
            <v xml:space="preserve">TX 91D6999  </v>
          </cell>
          <cell r="BO18">
            <v>59.85</v>
          </cell>
          <cell r="BP18">
            <v>8</v>
          </cell>
          <cell r="BQ18">
            <v>60.671709421085062</v>
          </cell>
          <cell r="BR18">
            <v>22</v>
          </cell>
          <cell r="BS18">
            <v>63.4</v>
          </cell>
          <cell r="BT18">
            <v>24</v>
          </cell>
          <cell r="BU18">
            <v>75.466666666666654</v>
          </cell>
          <cell r="BV18">
            <v>16</v>
          </cell>
          <cell r="BW18">
            <v>62.3</v>
          </cell>
          <cell r="BX18">
            <v>30</v>
          </cell>
          <cell r="BY18">
            <v>92</v>
          </cell>
          <cell r="BZ18">
            <v>12</v>
          </cell>
          <cell r="CA18">
            <v>66.099999999999994</v>
          </cell>
          <cell r="CB18">
            <v>20</v>
          </cell>
        </row>
        <row r="19">
          <cell r="A19">
            <v>13</v>
          </cell>
          <cell r="B19" t="str">
            <v xml:space="preserve">VA 94-52-68 </v>
          </cell>
          <cell r="G19">
            <v>57.4</v>
          </cell>
          <cell r="H19" t="str">
            <v>*</v>
          </cell>
          <cell r="I19">
            <v>75.400000000000006</v>
          </cell>
          <cell r="J19" t="str">
            <v>*</v>
          </cell>
          <cell r="K19">
            <v>38.799999999999997</v>
          </cell>
          <cell r="Q19">
            <v>65.370840657261425</v>
          </cell>
          <cell r="R19" t="str">
            <v>*</v>
          </cell>
          <cell r="W19">
            <v>77.8</v>
          </cell>
          <cell r="X19" t="str">
            <v>*</v>
          </cell>
          <cell r="Y19">
            <v>66.2</v>
          </cell>
          <cell r="AA19">
            <v>74.900000000000006</v>
          </cell>
          <cell r="AC19">
            <v>71.599999999999994</v>
          </cell>
          <cell r="AE19">
            <v>86</v>
          </cell>
          <cell r="AG19">
            <v>82</v>
          </cell>
          <cell r="AM19">
            <v>65.900000000000006</v>
          </cell>
          <cell r="AO19">
            <v>68</v>
          </cell>
          <cell r="AQ19">
            <v>117.5</v>
          </cell>
          <cell r="AR19" t="str">
            <v>*</v>
          </cell>
          <cell r="AY19">
            <v>89.6</v>
          </cell>
          <cell r="AZ19" t="str">
            <v>*</v>
          </cell>
          <cell r="BA19">
            <v>65.099999999999994</v>
          </cell>
          <cell r="BI19">
            <v>72.836218512097034</v>
          </cell>
          <cell r="BJ19">
            <v>7</v>
          </cell>
          <cell r="BK19">
            <v>73.438056043817411</v>
          </cell>
          <cell r="BL19">
            <v>8</v>
          </cell>
          <cell r="BM19">
            <v>13</v>
          </cell>
          <cell r="BN19" t="str">
            <v xml:space="preserve">VA 94-52-68 </v>
          </cell>
          <cell r="BO19">
            <v>52.5</v>
          </cell>
          <cell r="BP19">
            <v>17</v>
          </cell>
          <cell r="BQ19">
            <v>66.056946885753817</v>
          </cell>
          <cell r="BR19">
            <v>8</v>
          </cell>
          <cell r="BS19">
            <v>77.8</v>
          </cell>
          <cell r="BT19">
            <v>2</v>
          </cell>
          <cell r="BU19">
            <v>77.5</v>
          </cell>
          <cell r="BV19">
            <v>9</v>
          </cell>
          <cell r="BW19">
            <v>73.95</v>
          </cell>
          <cell r="BX19">
            <v>19</v>
          </cell>
          <cell r="BY19">
            <v>92.75</v>
          </cell>
          <cell r="BZ19">
            <v>10</v>
          </cell>
          <cell r="CA19">
            <v>71.599999999999994</v>
          </cell>
          <cell r="CB19">
            <v>9</v>
          </cell>
        </row>
        <row r="20">
          <cell r="A20">
            <v>14</v>
          </cell>
          <cell r="B20" t="str">
            <v>VA 94-54-479</v>
          </cell>
          <cell r="G20">
            <v>62.7</v>
          </cell>
          <cell r="H20" t="str">
            <v>*</v>
          </cell>
          <cell r="I20">
            <v>70</v>
          </cell>
          <cell r="K20">
            <v>48.1</v>
          </cell>
          <cell r="Q20">
            <v>58.681830051551984</v>
          </cell>
          <cell r="W20">
            <v>71.099999999999994</v>
          </cell>
          <cell r="X20" t="str">
            <v>*</v>
          </cell>
          <cell r="Y20">
            <v>78.099999999999994</v>
          </cell>
          <cell r="Z20" t="str">
            <v>*</v>
          </cell>
          <cell r="AA20">
            <v>87.5</v>
          </cell>
          <cell r="AB20" t="str">
            <v>**</v>
          </cell>
          <cell r="AC20">
            <v>74</v>
          </cell>
          <cell r="AD20" t="str">
            <v>*</v>
          </cell>
          <cell r="AE20">
            <v>95</v>
          </cell>
          <cell r="AF20" t="str">
            <v>*</v>
          </cell>
          <cell r="AG20">
            <v>79</v>
          </cell>
          <cell r="AM20">
            <v>81.099999999999994</v>
          </cell>
          <cell r="AN20" t="str">
            <v>*</v>
          </cell>
          <cell r="AO20">
            <v>83</v>
          </cell>
          <cell r="AP20" t="str">
            <v>*</v>
          </cell>
          <cell r="AQ20">
            <v>125.6</v>
          </cell>
          <cell r="AR20" t="str">
            <v>*</v>
          </cell>
          <cell r="AY20">
            <v>88.5</v>
          </cell>
          <cell r="AZ20" t="str">
            <v>*</v>
          </cell>
          <cell r="BA20">
            <v>69.400000000000006</v>
          </cell>
          <cell r="BI20">
            <v>77.990910003965539</v>
          </cell>
          <cell r="BJ20">
            <v>2</v>
          </cell>
          <cell r="BK20">
            <v>78.11878867010347</v>
          </cell>
          <cell r="BL20">
            <v>2</v>
          </cell>
          <cell r="BM20">
            <v>14</v>
          </cell>
          <cell r="BN20" t="str">
            <v>VA 94-54-479</v>
          </cell>
          <cell r="BO20">
            <v>63.099999999999994</v>
          </cell>
          <cell r="BP20">
            <v>5</v>
          </cell>
          <cell r="BQ20">
            <v>63.793943350517317</v>
          </cell>
          <cell r="BR20">
            <v>15</v>
          </cell>
          <cell r="BS20">
            <v>71.099999999999994</v>
          </cell>
          <cell r="BT20">
            <v>9</v>
          </cell>
          <cell r="BU20">
            <v>85.5</v>
          </cell>
          <cell r="BV20">
            <v>2</v>
          </cell>
          <cell r="BW20">
            <v>80.05</v>
          </cell>
          <cell r="BX20">
            <v>6</v>
          </cell>
          <cell r="BY20">
            <v>104.3</v>
          </cell>
          <cell r="BZ20">
            <v>1</v>
          </cell>
          <cell r="CA20">
            <v>74</v>
          </cell>
          <cell r="CB20">
            <v>8</v>
          </cell>
        </row>
        <row r="21">
          <cell r="A21">
            <v>15</v>
          </cell>
          <cell r="B21" t="str">
            <v>VA 94-54-549</v>
          </cell>
          <cell r="G21">
            <v>72.5</v>
          </cell>
          <cell r="H21" t="str">
            <v>**</v>
          </cell>
          <cell r="I21">
            <v>78.599999999999994</v>
          </cell>
          <cell r="J21" t="str">
            <v>*</v>
          </cell>
          <cell r="K21">
            <v>50.5</v>
          </cell>
          <cell r="Q21">
            <v>62.079370934959414</v>
          </cell>
          <cell r="R21" t="str">
            <v>*</v>
          </cell>
          <cell r="W21">
            <v>78.900000000000006</v>
          </cell>
          <cell r="X21" t="str">
            <v>**</v>
          </cell>
          <cell r="Y21">
            <v>66.8</v>
          </cell>
          <cell r="AA21">
            <v>78.599999999999994</v>
          </cell>
          <cell r="AB21" t="str">
            <v>*</v>
          </cell>
          <cell r="AC21">
            <v>70.3</v>
          </cell>
          <cell r="AE21">
            <v>72</v>
          </cell>
          <cell r="AG21">
            <v>90</v>
          </cell>
          <cell r="AH21" t="str">
            <v>*</v>
          </cell>
          <cell r="AM21">
            <v>75.7</v>
          </cell>
          <cell r="AN21" t="str">
            <v>*</v>
          </cell>
          <cell r="AO21">
            <v>59</v>
          </cell>
          <cell r="AQ21">
            <v>103.7</v>
          </cell>
          <cell r="AY21">
            <v>95.5</v>
          </cell>
          <cell r="AZ21" t="str">
            <v>*</v>
          </cell>
          <cell r="BA21">
            <v>67.8</v>
          </cell>
          <cell r="BI21">
            <v>73.744566994996887</v>
          </cell>
          <cell r="BJ21">
            <v>3</v>
          </cell>
          <cell r="BK21">
            <v>74.798624728997297</v>
          </cell>
          <cell r="BL21">
            <v>3</v>
          </cell>
          <cell r="BM21">
            <v>15</v>
          </cell>
          <cell r="BN21" t="str">
            <v>VA 94-54-549</v>
          </cell>
          <cell r="BO21">
            <v>58.65</v>
          </cell>
          <cell r="BP21">
            <v>9</v>
          </cell>
          <cell r="BQ21">
            <v>71.059790311653146</v>
          </cell>
          <cell r="BR21">
            <v>2</v>
          </cell>
          <cell r="BS21">
            <v>78.900000000000006</v>
          </cell>
          <cell r="BT21">
            <v>1</v>
          </cell>
          <cell r="BU21">
            <v>73.633333333333326</v>
          </cell>
          <cell r="BV21">
            <v>19</v>
          </cell>
          <cell r="BW21">
            <v>82.85</v>
          </cell>
          <cell r="BX21">
            <v>3</v>
          </cell>
          <cell r="BY21">
            <v>81.349999999999994</v>
          </cell>
          <cell r="BZ21">
            <v>30</v>
          </cell>
          <cell r="CA21">
            <v>70.3</v>
          </cell>
          <cell r="CB21">
            <v>13</v>
          </cell>
        </row>
        <row r="22">
          <cell r="A22">
            <v>16</v>
          </cell>
          <cell r="B22" t="str">
            <v xml:space="preserve">AR 494B-2-2 </v>
          </cell>
          <cell r="G22">
            <v>69.400000000000006</v>
          </cell>
          <cell r="H22" t="str">
            <v>*</v>
          </cell>
          <cell r="I22">
            <v>77.7</v>
          </cell>
          <cell r="J22" t="str">
            <v>*</v>
          </cell>
          <cell r="K22">
            <v>49.9</v>
          </cell>
          <cell r="Q22">
            <v>51.864718120507533</v>
          </cell>
          <cell r="W22">
            <v>59.4</v>
          </cell>
          <cell r="Y22">
            <v>48.8</v>
          </cell>
          <cell r="AA22">
            <v>84.3</v>
          </cell>
          <cell r="AB22" t="str">
            <v>*</v>
          </cell>
          <cell r="AC22">
            <v>81</v>
          </cell>
          <cell r="AD22" t="str">
            <v>*</v>
          </cell>
          <cell r="AE22">
            <v>90</v>
          </cell>
          <cell r="AG22">
            <v>70</v>
          </cell>
          <cell r="AM22">
            <v>74.5</v>
          </cell>
          <cell r="AN22" t="str">
            <v>*</v>
          </cell>
          <cell r="AO22">
            <v>78</v>
          </cell>
          <cell r="AQ22">
            <v>127.1</v>
          </cell>
          <cell r="AR22" t="str">
            <v>*</v>
          </cell>
          <cell r="AY22">
            <v>86.1</v>
          </cell>
          <cell r="BA22">
            <v>66.099999999999994</v>
          </cell>
          <cell r="BI22">
            <v>73.997286009269814</v>
          </cell>
          <cell r="BJ22">
            <v>3</v>
          </cell>
          <cell r="BK22">
            <v>74.277647874700506</v>
          </cell>
          <cell r="BL22">
            <v>5</v>
          </cell>
          <cell r="BM22">
            <v>16</v>
          </cell>
          <cell r="BN22" t="str">
            <v xml:space="preserve">AR 494B-2-2 </v>
          </cell>
          <cell r="BO22">
            <v>49.349999999999994</v>
          </cell>
          <cell r="BP22">
            <v>26</v>
          </cell>
          <cell r="BQ22">
            <v>66.321572706835852</v>
          </cell>
          <cell r="BR22">
            <v>8</v>
          </cell>
          <cell r="BS22">
            <v>59.4</v>
          </cell>
          <cell r="BT22">
            <v>26</v>
          </cell>
          <cell r="BU22">
            <v>85.100000000000009</v>
          </cell>
          <cell r="BV22">
            <v>3</v>
          </cell>
          <cell r="BW22">
            <v>72.25</v>
          </cell>
          <cell r="BX22">
            <v>24</v>
          </cell>
          <cell r="BY22">
            <v>102.55</v>
          </cell>
          <cell r="BZ22">
            <v>2</v>
          </cell>
          <cell r="CA22">
            <v>81</v>
          </cell>
          <cell r="CB22">
            <v>3</v>
          </cell>
        </row>
        <row r="23">
          <cell r="A23">
            <v>17</v>
          </cell>
          <cell r="B23" t="str">
            <v xml:space="preserve">AR 584A-3-2 </v>
          </cell>
          <cell r="G23">
            <v>71.3</v>
          </cell>
          <cell r="H23" t="str">
            <v>*</v>
          </cell>
          <cell r="I23">
            <v>83.8</v>
          </cell>
          <cell r="J23" t="str">
            <v>*</v>
          </cell>
          <cell r="K23">
            <v>55.4</v>
          </cell>
          <cell r="L23" t="str">
            <v>*</v>
          </cell>
          <cell r="Q23">
            <v>67.728884161835751</v>
          </cell>
          <cell r="R23" t="str">
            <v>*</v>
          </cell>
          <cell r="W23">
            <v>65.599999999999994</v>
          </cell>
          <cell r="Y23">
            <v>78.900000000000006</v>
          </cell>
          <cell r="Z23" t="str">
            <v>*</v>
          </cell>
          <cell r="AA23">
            <v>81.7</v>
          </cell>
          <cell r="AB23" t="str">
            <v>*</v>
          </cell>
          <cell r="AC23">
            <v>81.900000000000006</v>
          </cell>
          <cell r="AD23" t="str">
            <v>**</v>
          </cell>
          <cell r="AE23">
            <v>97</v>
          </cell>
          <cell r="AF23" t="str">
            <v>*</v>
          </cell>
          <cell r="AG23">
            <v>77</v>
          </cell>
          <cell r="AM23">
            <v>75</v>
          </cell>
          <cell r="AN23" t="str">
            <v>*</v>
          </cell>
          <cell r="AO23">
            <v>77</v>
          </cell>
          <cell r="AQ23">
            <v>119.9</v>
          </cell>
          <cell r="AR23" t="str">
            <v>*</v>
          </cell>
          <cell r="AY23">
            <v>86.8</v>
          </cell>
          <cell r="AZ23" t="str">
            <v>*</v>
          </cell>
          <cell r="BA23">
            <v>68.2</v>
          </cell>
          <cell r="BI23">
            <v>79.402221858602758</v>
          </cell>
          <cell r="BJ23">
            <v>1</v>
          </cell>
          <cell r="BK23">
            <v>79.14859227745572</v>
          </cell>
          <cell r="BL23">
            <v>1</v>
          </cell>
          <cell r="BM23">
            <v>17</v>
          </cell>
          <cell r="BN23" t="str">
            <v xml:space="preserve">AR 584A-3-2 </v>
          </cell>
          <cell r="BO23">
            <v>67.150000000000006</v>
          </cell>
          <cell r="BP23">
            <v>3</v>
          </cell>
          <cell r="BQ23">
            <v>74.276294720611915</v>
          </cell>
          <cell r="BR23">
            <v>1</v>
          </cell>
          <cell r="BS23">
            <v>65.599999999999994</v>
          </cell>
          <cell r="BT23">
            <v>17</v>
          </cell>
          <cell r="BU23">
            <v>86.866666666666674</v>
          </cell>
          <cell r="BV23">
            <v>1</v>
          </cell>
          <cell r="BW23">
            <v>76</v>
          </cell>
          <cell r="BX23">
            <v>14</v>
          </cell>
          <cell r="BY23">
            <v>98.45</v>
          </cell>
          <cell r="BZ23">
            <v>5</v>
          </cell>
          <cell r="CA23">
            <v>81.900000000000006</v>
          </cell>
          <cell r="CB23">
            <v>1</v>
          </cell>
        </row>
        <row r="24">
          <cell r="A24">
            <v>18</v>
          </cell>
          <cell r="B24" t="str">
            <v xml:space="preserve">FL 92944RCX </v>
          </cell>
          <cell r="G24">
            <v>42.9</v>
          </cell>
          <cell r="I24">
            <v>63</v>
          </cell>
          <cell r="K24">
            <v>34.9</v>
          </cell>
          <cell r="Q24">
            <v>40.141407022333198</v>
          </cell>
          <cell r="W24">
            <v>71.8</v>
          </cell>
          <cell r="X24" t="str">
            <v>*</v>
          </cell>
          <cell r="Y24">
            <v>71.7</v>
          </cell>
          <cell r="Z24" t="str">
            <v>*</v>
          </cell>
          <cell r="AA24">
            <v>63.7</v>
          </cell>
          <cell r="AC24">
            <v>50.4</v>
          </cell>
          <cell r="AE24">
            <v>39</v>
          </cell>
          <cell r="AG24">
            <v>89</v>
          </cell>
          <cell r="AH24" t="str">
            <v>*</v>
          </cell>
          <cell r="AM24">
            <v>64.599999999999994</v>
          </cell>
          <cell r="AO24">
            <v>66</v>
          </cell>
          <cell r="AQ24">
            <v>113.5</v>
          </cell>
          <cell r="AY24">
            <v>59.5</v>
          </cell>
          <cell r="BA24">
            <v>54.8</v>
          </cell>
          <cell r="BI24">
            <v>62.357031309410246</v>
          </cell>
          <cell r="BJ24">
            <v>32</v>
          </cell>
          <cell r="BK24">
            <v>61.66276046815554</v>
          </cell>
          <cell r="BL24">
            <v>31</v>
          </cell>
          <cell r="BM24">
            <v>18</v>
          </cell>
          <cell r="BN24" t="str">
            <v xml:space="preserve">FL 92944RCX </v>
          </cell>
          <cell r="BO24">
            <v>53.3</v>
          </cell>
          <cell r="BP24">
            <v>17</v>
          </cell>
          <cell r="BQ24">
            <v>48.680469007444401</v>
          </cell>
          <cell r="BR24">
            <v>32</v>
          </cell>
          <cell r="BS24">
            <v>71.8</v>
          </cell>
          <cell r="BT24">
            <v>7</v>
          </cell>
          <cell r="BU24">
            <v>51.033333333333331</v>
          </cell>
          <cell r="BV24">
            <v>33</v>
          </cell>
          <cell r="BW24">
            <v>76.8</v>
          </cell>
          <cell r="BX24">
            <v>11</v>
          </cell>
          <cell r="BY24">
            <v>89.75</v>
          </cell>
          <cell r="BZ24">
            <v>15</v>
          </cell>
          <cell r="CA24">
            <v>50.4</v>
          </cell>
          <cell r="CB24">
            <v>33</v>
          </cell>
        </row>
        <row r="25">
          <cell r="A25">
            <v>19</v>
          </cell>
          <cell r="B25" t="str">
            <v xml:space="preserve">FL 931339AS </v>
          </cell>
          <cell r="G25">
            <v>19.600000000000001</v>
          </cell>
          <cell r="I25">
            <v>63.6</v>
          </cell>
          <cell r="K25">
            <v>34</v>
          </cell>
          <cell r="Q25">
            <v>42.733623013347938</v>
          </cell>
          <cell r="W25">
            <v>48.7</v>
          </cell>
          <cell r="Y25">
            <v>60.8</v>
          </cell>
          <cell r="AA25">
            <v>52.1</v>
          </cell>
          <cell r="AC25">
            <v>57.1</v>
          </cell>
          <cell r="AE25">
            <v>67</v>
          </cell>
          <cell r="AG25">
            <v>57</v>
          </cell>
          <cell r="AM25">
            <v>45.8</v>
          </cell>
          <cell r="AO25">
            <v>47</v>
          </cell>
          <cell r="AQ25">
            <v>95.2</v>
          </cell>
          <cell r="AY25">
            <v>59.9</v>
          </cell>
          <cell r="BA25">
            <v>53.2</v>
          </cell>
          <cell r="BI25">
            <v>53.125663308719076</v>
          </cell>
          <cell r="BJ25">
            <v>33</v>
          </cell>
          <cell r="BK25">
            <v>53.582241534223201</v>
          </cell>
          <cell r="BL25">
            <v>33</v>
          </cell>
          <cell r="BM25">
            <v>19</v>
          </cell>
          <cell r="BN25" t="str">
            <v xml:space="preserve">FL 931339AS </v>
          </cell>
          <cell r="BO25">
            <v>47.4</v>
          </cell>
          <cell r="BP25">
            <v>28</v>
          </cell>
          <cell r="BQ25">
            <v>41.977874337782644</v>
          </cell>
          <cell r="BR25">
            <v>33</v>
          </cell>
          <cell r="BS25">
            <v>48.7</v>
          </cell>
          <cell r="BT25">
            <v>32</v>
          </cell>
          <cell r="BU25">
            <v>58.733333333333327</v>
          </cell>
          <cell r="BV25">
            <v>32</v>
          </cell>
          <cell r="BW25">
            <v>51.4</v>
          </cell>
          <cell r="BX25">
            <v>33</v>
          </cell>
          <cell r="BY25">
            <v>71.099999999999994</v>
          </cell>
          <cell r="BZ25">
            <v>32</v>
          </cell>
          <cell r="CA25">
            <v>57.1</v>
          </cell>
          <cell r="CB25">
            <v>30</v>
          </cell>
        </row>
        <row r="26">
          <cell r="A26">
            <v>20</v>
          </cell>
          <cell r="B26" t="str">
            <v xml:space="preserve">FL 92944BX  </v>
          </cell>
          <cell r="G26">
            <v>34.4</v>
          </cell>
          <cell r="I26">
            <v>72.099999999999994</v>
          </cell>
          <cell r="K26">
            <v>37.4</v>
          </cell>
          <cell r="Q26">
            <v>43.332517107589297</v>
          </cell>
          <cell r="W26">
            <v>55.2</v>
          </cell>
          <cell r="Y26">
            <v>67.5</v>
          </cell>
          <cell r="AA26">
            <v>70.3</v>
          </cell>
          <cell r="AC26">
            <v>70.900000000000006</v>
          </cell>
          <cell r="AE26">
            <v>49</v>
          </cell>
          <cell r="AG26">
            <v>83</v>
          </cell>
          <cell r="AM26">
            <v>64.400000000000006</v>
          </cell>
          <cell r="AO26">
            <v>75</v>
          </cell>
          <cell r="AQ26">
            <v>127.5</v>
          </cell>
          <cell r="AR26" t="str">
            <v>**</v>
          </cell>
          <cell r="AY26">
            <v>39.4</v>
          </cell>
          <cell r="BA26">
            <v>51.7</v>
          </cell>
          <cell r="BI26">
            <v>65.387116700583789</v>
          </cell>
          <cell r="BJ26">
            <v>26</v>
          </cell>
          <cell r="BK26">
            <v>62.742167807172628</v>
          </cell>
          <cell r="BL26">
            <v>29</v>
          </cell>
          <cell r="BM26">
            <v>20</v>
          </cell>
          <cell r="BN26" t="str">
            <v xml:space="preserve">FL 92944BX  </v>
          </cell>
          <cell r="BO26">
            <v>52.45</v>
          </cell>
          <cell r="BP26">
            <v>17</v>
          </cell>
          <cell r="BQ26">
            <v>49.94417236919643</v>
          </cell>
          <cell r="BR26">
            <v>31</v>
          </cell>
          <cell r="BS26">
            <v>55.2</v>
          </cell>
          <cell r="BT26">
            <v>30</v>
          </cell>
          <cell r="BU26">
            <v>63.4</v>
          </cell>
          <cell r="BV26">
            <v>28</v>
          </cell>
          <cell r="BW26">
            <v>73.7</v>
          </cell>
          <cell r="BX26">
            <v>19</v>
          </cell>
          <cell r="BY26">
            <v>101.25</v>
          </cell>
          <cell r="BZ26">
            <v>3</v>
          </cell>
          <cell r="CA26">
            <v>70.900000000000006</v>
          </cell>
          <cell r="CB26">
            <v>11</v>
          </cell>
        </row>
        <row r="27">
          <cell r="A27">
            <v>21</v>
          </cell>
          <cell r="B27" t="str">
            <v xml:space="preserve">A93-6061    </v>
          </cell>
          <cell r="G27">
            <v>57.7</v>
          </cell>
          <cell r="H27" t="str">
            <v>*</v>
          </cell>
          <cell r="I27">
            <v>79.900000000000006</v>
          </cell>
          <cell r="J27" t="str">
            <v>*</v>
          </cell>
          <cell r="K27">
            <v>41.9</v>
          </cell>
          <cell r="Q27">
            <v>69.175531612911968</v>
          </cell>
          <cell r="R27" t="str">
            <v>*</v>
          </cell>
          <cell r="W27">
            <v>74.2</v>
          </cell>
          <cell r="X27" t="str">
            <v>*</v>
          </cell>
          <cell r="Y27">
            <v>51.2</v>
          </cell>
          <cell r="AA27">
            <v>63.8</v>
          </cell>
          <cell r="AC27">
            <v>71.400000000000006</v>
          </cell>
          <cell r="AE27">
            <v>62</v>
          </cell>
          <cell r="AG27">
            <v>50</v>
          </cell>
          <cell r="AM27">
            <v>58.9</v>
          </cell>
          <cell r="AO27">
            <v>61</v>
          </cell>
          <cell r="AQ27">
            <v>107.8</v>
          </cell>
          <cell r="AY27">
            <v>72</v>
          </cell>
          <cell r="BA27">
            <v>74.099999999999994</v>
          </cell>
          <cell r="BB27" t="str">
            <v>*</v>
          </cell>
          <cell r="BI27">
            <v>65.305810124070149</v>
          </cell>
          <cell r="BJ27">
            <v>26</v>
          </cell>
          <cell r="BK27">
            <v>66.338368774194137</v>
          </cell>
          <cell r="BL27">
            <v>24</v>
          </cell>
          <cell r="BM27">
            <v>21</v>
          </cell>
          <cell r="BN27" t="str">
            <v xml:space="preserve">A93-6061    </v>
          </cell>
          <cell r="BO27">
            <v>46.55</v>
          </cell>
          <cell r="BP27">
            <v>28</v>
          </cell>
          <cell r="BQ27">
            <v>68.925177204304006</v>
          </cell>
          <cell r="BR27">
            <v>4</v>
          </cell>
          <cell r="BS27">
            <v>74.2</v>
          </cell>
          <cell r="BT27">
            <v>5</v>
          </cell>
          <cell r="BU27">
            <v>65.733333333333334</v>
          </cell>
          <cell r="BV27">
            <v>26</v>
          </cell>
          <cell r="BW27">
            <v>54.45</v>
          </cell>
          <cell r="BX27">
            <v>32</v>
          </cell>
          <cell r="BY27">
            <v>84.4</v>
          </cell>
          <cell r="BZ27">
            <v>26</v>
          </cell>
          <cell r="CA27">
            <v>71.400000000000006</v>
          </cell>
          <cell r="CB27">
            <v>11</v>
          </cell>
        </row>
        <row r="28">
          <cell r="A28">
            <v>22</v>
          </cell>
          <cell r="B28" t="str">
            <v xml:space="preserve">A93-6227    </v>
          </cell>
          <cell r="G28">
            <v>57.7</v>
          </cell>
          <cell r="H28" t="str">
            <v>*</v>
          </cell>
          <cell r="I28">
            <v>75.7</v>
          </cell>
          <cell r="J28" t="str">
            <v>*</v>
          </cell>
          <cell r="K28">
            <v>47</v>
          </cell>
          <cell r="Q28">
            <v>58.4313389249415</v>
          </cell>
          <cell r="W28">
            <v>66</v>
          </cell>
          <cell r="Y28">
            <v>56.6</v>
          </cell>
          <cell r="AA28">
            <v>52.4</v>
          </cell>
          <cell r="AC28">
            <v>71.8</v>
          </cell>
          <cell r="AE28">
            <v>77</v>
          </cell>
          <cell r="AG28">
            <v>72</v>
          </cell>
          <cell r="AM28">
            <v>62.3</v>
          </cell>
          <cell r="AO28">
            <v>60</v>
          </cell>
          <cell r="AQ28">
            <v>120.7</v>
          </cell>
          <cell r="AR28" t="str">
            <v>*</v>
          </cell>
          <cell r="AY28">
            <v>78</v>
          </cell>
          <cell r="BA28">
            <v>31.4</v>
          </cell>
          <cell r="BI28">
            <v>67.510102994226273</v>
          </cell>
          <cell r="BJ28">
            <v>22</v>
          </cell>
          <cell r="BK28">
            <v>65.802089261662758</v>
          </cell>
          <cell r="BL28">
            <v>24</v>
          </cell>
          <cell r="BM28">
            <v>22</v>
          </cell>
          <cell r="BN28" t="str">
            <v xml:space="preserve">A93-6227    </v>
          </cell>
          <cell r="BO28">
            <v>51.8</v>
          </cell>
          <cell r="BP28">
            <v>22</v>
          </cell>
          <cell r="BQ28">
            <v>63.943779641647176</v>
          </cell>
          <cell r="BR28">
            <v>15</v>
          </cell>
          <cell r="BS28">
            <v>66</v>
          </cell>
          <cell r="BT28">
            <v>17</v>
          </cell>
          <cell r="BU28">
            <v>67.066666666666663</v>
          </cell>
          <cell r="BV28">
            <v>24</v>
          </cell>
          <cell r="BW28">
            <v>67.150000000000006</v>
          </cell>
          <cell r="BX28">
            <v>29</v>
          </cell>
          <cell r="BY28">
            <v>90.35</v>
          </cell>
          <cell r="BZ28">
            <v>15</v>
          </cell>
          <cell r="CA28">
            <v>71.8</v>
          </cell>
          <cell r="CB28">
            <v>9</v>
          </cell>
        </row>
        <row r="29">
          <cell r="A29">
            <v>23</v>
          </cell>
          <cell r="B29" t="str">
            <v xml:space="preserve">A93*7162    </v>
          </cell>
          <cell r="G29">
            <v>58.2</v>
          </cell>
          <cell r="H29" t="str">
            <v>*</v>
          </cell>
          <cell r="I29">
            <v>65.2</v>
          </cell>
          <cell r="K29">
            <v>53.8</v>
          </cell>
          <cell r="L29" t="str">
            <v>*</v>
          </cell>
          <cell r="Q29">
            <v>76.215392982277791</v>
          </cell>
          <cell r="R29" t="str">
            <v>**</v>
          </cell>
          <cell r="W29">
            <v>74.7</v>
          </cell>
          <cell r="X29" t="str">
            <v>*</v>
          </cell>
          <cell r="Y29">
            <v>56.9</v>
          </cell>
          <cell r="AA29">
            <v>74</v>
          </cell>
          <cell r="AC29">
            <v>67.5</v>
          </cell>
          <cell r="AE29">
            <v>89</v>
          </cell>
          <cell r="AG29">
            <v>84</v>
          </cell>
          <cell r="AM29">
            <v>73.7</v>
          </cell>
          <cell r="AN29" t="str">
            <v>*</v>
          </cell>
          <cell r="AO29">
            <v>61</v>
          </cell>
          <cell r="AQ29">
            <v>117.5</v>
          </cell>
          <cell r="AR29" t="str">
            <v>*</v>
          </cell>
          <cell r="AY29">
            <v>96</v>
          </cell>
          <cell r="AZ29" t="str">
            <v>**</v>
          </cell>
          <cell r="BA29">
            <v>77.5</v>
          </cell>
          <cell r="BB29" t="str">
            <v>**</v>
          </cell>
          <cell r="BI29">
            <v>73.208876383252132</v>
          </cell>
          <cell r="BJ29">
            <v>7</v>
          </cell>
          <cell r="BK29">
            <v>75.014359532151857</v>
          </cell>
          <cell r="BL29">
            <v>3</v>
          </cell>
          <cell r="BM29">
            <v>23</v>
          </cell>
          <cell r="BN29" t="str">
            <v xml:space="preserve">A93*7162    </v>
          </cell>
          <cell r="BO29">
            <v>55.349999999999994</v>
          </cell>
          <cell r="BP29">
            <v>13</v>
          </cell>
          <cell r="BQ29">
            <v>66.538464327425928</v>
          </cell>
          <cell r="BR29">
            <v>6</v>
          </cell>
          <cell r="BS29">
            <v>74.7</v>
          </cell>
          <cell r="BT29">
            <v>3</v>
          </cell>
          <cell r="BU29">
            <v>76.833333333333329</v>
          </cell>
          <cell r="BV29">
            <v>14</v>
          </cell>
          <cell r="BW29">
            <v>78.849999999999994</v>
          </cell>
          <cell r="BX29">
            <v>8</v>
          </cell>
          <cell r="BY29">
            <v>89.25</v>
          </cell>
          <cell r="BZ29">
            <v>18</v>
          </cell>
          <cell r="CA29">
            <v>67.5</v>
          </cell>
          <cell r="CB29">
            <v>15</v>
          </cell>
        </row>
        <row r="30">
          <cell r="A30">
            <v>24</v>
          </cell>
          <cell r="B30" t="str">
            <v xml:space="preserve">L920738     </v>
          </cell>
          <cell r="G30">
            <v>55.1</v>
          </cell>
          <cell r="H30" t="str">
            <v>*</v>
          </cell>
          <cell r="I30">
            <v>83.5</v>
          </cell>
          <cell r="J30" t="str">
            <v>*</v>
          </cell>
          <cell r="K30">
            <v>43.5</v>
          </cell>
          <cell r="Q30">
            <v>53.143283577832086</v>
          </cell>
          <cell r="W30">
            <v>74.900000000000006</v>
          </cell>
          <cell r="X30" t="str">
            <v>*</v>
          </cell>
          <cell r="Y30">
            <v>62.4</v>
          </cell>
          <cell r="AA30">
            <v>70.3</v>
          </cell>
          <cell r="AC30">
            <v>82.2</v>
          </cell>
          <cell r="AD30" t="str">
            <v>**</v>
          </cell>
          <cell r="AE30">
            <v>98</v>
          </cell>
          <cell r="AF30" t="str">
            <v>*</v>
          </cell>
          <cell r="AG30">
            <v>83</v>
          </cell>
          <cell r="AM30">
            <v>64.099999999999994</v>
          </cell>
          <cell r="AO30">
            <v>72</v>
          </cell>
          <cell r="AQ30">
            <v>110.8</v>
          </cell>
          <cell r="AY30">
            <v>87.6</v>
          </cell>
          <cell r="AZ30" t="str">
            <v>*</v>
          </cell>
          <cell r="BA30">
            <v>65.599999999999994</v>
          </cell>
          <cell r="BI30">
            <v>73.30332950598708</v>
          </cell>
          <cell r="BJ30">
            <v>7</v>
          </cell>
          <cell r="BK30">
            <v>73.742885571855453</v>
          </cell>
          <cell r="BL30">
            <v>5</v>
          </cell>
          <cell r="BM30">
            <v>24</v>
          </cell>
          <cell r="BN30" t="str">
            <v xml:space="preserve">L920738     </v>
          </cell>
          <cell r="BO30">
            <v>52.95</v>
          </cell>
          <cell r="BP30">
            <v>17</v>
          </cell>
          <cell r="BQ30">
            <v>63.91442785927736</v>
          </cell>
          <cell r="BR30">
            <v>15</v>
          </cell>
          <cell r="BS30">
            <v>74.900000000000006</v>
          </cell>
          <cell r="BT30">
            <v>3</v>
          </cell>
          <cell r="BU30">
            <v>83.5</v>
          </cell>
          <cell r="BV30">
            <v>4</v>
          </cell>
          <cell r="BW30">
            <v>73.55</v>
          </cell>
          <cell r="BX30">
            <v>19</v>
          </cell>
          <cell r="BY30">
            <v>91.4</v>
          </cell>
          <cell r="BZ30">
            <v>14</v>
          </cell>
          <cell r="CA30">
            <v>82.2</v>
          </cell>
          <cell r="CB30">
            <v>1</v>
          </cell>
        </row>
        <row r="31">
          <cell r="A31">
            <v>25</v>
          </cell>
          <cell r="B31" t="str">
            <v xml:space="preserve">L920024     </v>
          </cell>
          <cell r="G31">
            <v>51</v>
          </cell>
          <cell r="I31">
            <v>75.3</v>
          </cell>
          <cell r="J31" t="str">
            <v>*</v>
          </cell>
          <cell r="K31">
            <v>34.1</v>
          </cell>
          <cell r="Q31">
            <v>55.698782628464187</v>
          </cell>
          <cell r="W31">
            <v>62.9</v>
          </cell>
          <cell r="Y31">
            <v>66.8</v>
          </cell>
          <cell r="AA31">
            <v>64.3</v>
          </cell>
          <cell r="AC31">
            <v>78.5</v>
          </cell>
          <cell r="AD31" t="str">
            <v>*</v>
          </cell>
          <cell r="AE31">
            <v>98</v>
          </cell>
          <cell r="AF31" t="str">
            <v>*</v>
          </cell>
          <cell r="AG31">
            <v>79</v>
          </cell>
          <cell r="AM31">
            <v>71.599999999999994</v>
          </cell>
          <cell r="AO31">
            <v>75</v>
          </cell>
          <cell r="AQ31">
            <v>95</v>
          </cell>
          <cell r="AY31">
            <v>85.8</v>
          </cell>
          <cell r="BA31">
            <v>66.8</v>
          </cell>
          <cell r="BI31">
            <v>69.784521740651101</v>
          </cell>
          <cell r="BJ31">
            <v>15</v>
          </cell>
          <cell r="BK31">
            <v>70.653252175230961</v>
          </cell>
          <cell r="BL31">
            <v>14</v>
          </cell>
          <cell r="BM31">
            <v>25</v>
          </cell>
          <cell r="BN31" t="str">
            <v xml:space="preserve">L920024     </v>
          </cell>
          <cell r="BO31">
            <v>50.45</v>
          </cell>
          <cell r="BP31">
            <v>24</v>
          </cell>
          <cell r="BQ31">
            <v>60.66626087615473</v>
          </cell>
          <cell r="BR31">
            <v>22</v>
          </cell>
          <cell r="BS31">
            <v>62.9</v>
          </cell>
          <cell r="BT31">
            <v>24</v>
          </cell>
          <cell r="BU31">
            <v>80.266666666666666</v>
          </cell>
          <cell r="BV31">
            <v>5</v>
          </cell>
          <cell r="BW31">
            <v>75.3</v>
          </cell>
          <cell r="BX31">
            <v>16</v>
          </cell>
          <cell r="BY31">
            <v>85</v>
          </cell>
          <cell r="BZ31">
            <v>25</v>
          </cell>
          <cell r="CA31">
            <v>78.5</v>
          </cell>
          <cell r="CB31">
            <v>5</v>
          </cell>
        </row>
        <row r="32">
          <cell r="A32">
            <v>26</v>
          </cell>
          <cell r="B32" t="str">
            <v xml:space="preserve">LA8889-B2-1 </v>
          </cell>
          <cell r="G32">
            <v>47</v>
          </cell>
          <cell r="I32">
            <v>70.099999999999994</v>
          </cell>
          <cell r="K32">
            <v>43.8</v>
          </cell>
          <cell r="Q32">
            <v>50.728124832662544</v>
          </cell>
          <cell r="W32">
            <v>33.5</v>
          </cell>
          <cell r="Y32">
            <v>68.900000000000006</v>
          </cell>
          <cell r="AA32">
            <v>62.8</v>
          </cell>
          <cell r="AC32">
            <v>63</v>
          </cell>
          <cell r="AE32">
            <v>84</v>
          </cell>
          <cell r="AG32">
            <v>85</v>
          </cell>
          <cell r="AH32" t="str">
            <v>*</v>
          </cell>
          <cell r="AM32">
            <v>69.099999999999994</v>
          </cell>
          <cell r="AO32">
            <v>61</v>
          </cell>
          <cell r="AQ32">
            <v>75.599999999999994</v>
          </cell>
          <cell r="AY32">
            <v>78.900000000000006</v>
          </cell>
          <cell r="BA32">
            <v>53.7</v>
          </cell>
          <cell r="BI32">
            <v>62.656009602512505</v>
          </cell>
          <cell r="BJ32">
            <v>30</v>
          </cell>
          <cell r="BK32">
            <v>63.141874988844172</v>
          </cell>
          <cell r="BL32">
            <v>29</v>
          </cell>
          <cell r="BM32">
            <v>26</v>
          </cell>
          <cell r="BN32" t="str">
            <v xml:space="preserve">LA8889-B2-1 </v>
          </cell>
          <cell r="BO32">
            <v>56.35</v>
          </cell>
          <cell r="BP32">
            <v>11</v>
          </cell>
          <cell r="BQ32">
            <v>55.942708277554175</v>
          </cell>
          <cell r="BR32">
            <v>26</v>
          </cell>
          <cell r="BS32">
            <v>33.5</v>
          </cell>
          <cell r="BT32">
            <v>33</v>
          </cell>
          <cell r="BU32">
            <v>69.933333333333337</v>
          </cell>
          <cell r="BV32">
            <v>20</v>
          </cell>
          <cell r="BW32">
            <v>77.05</v>
          </cell>
          <cell r="BX32">
            <v>11</v>
          </cell>
          <cell r="BY32">
            <v>68.3</v>
          </cell>
          <cell r="BZ32">
            <v>33</v>
          </cell>
          <cell r="CA32">
            <v>63</v>
          </cell>
          <cell r="CB32">
            <v>27</v>
          </cell>
        </row>
        <row r="33">
          <cell r="A33">
            <v>27</v>
          </cell>
          <cell r="B33" t="str">
            <v xml:space="preserve">LA8529-B3-  </v>
          </cell>
          <cell r="G33">
            <v>68.3</v>
          </cell>
          <cell r="H33" t="str">
            <v>*</v>
          </cell>
          <cell r="I33">
            <v>70.2</v>
          </cell>
          <cell r="K33">
            <v>54.7</v>
          </cell>
          <cell r="L33" t="str">
            <v>*</v>
          </cell>
          <cell r="Q33">
            <v>57.406528322261437</v>
          </cell>
          <cell r="W33">
            <v>59.2</v>
          </cell>
          <cell r="Y33">
            <v>70.3</v>
          </cell>
          <cell r="AA33">
            <v>57.5</v>
          </cell>
          <cell r="AC33">
            <v>68</v>
          </cell>
          <cell r="AE33">
            <v>83</v>
          </cell>
          <cell r="AG33">
            <v>72</v>
          </cell>
          <cell r="AM33">
            <v>66.8</v>
          </cell>
          <cell r="AO33">
            <v>54</v>
          </cell>
          <cell r="AQ33">
            <v>121.9</v>
          </cell>
          <cell r="AR33" t="str">
            <v>*</v>
          </cell>
          <cell r="AY33">
            <v>77.599999999999994</v>
          </cell>
          <cell r="BA33">
            <v>53</v>
          </cell>
          <cell r="BI33">
            <v>69.485117563250881</v>
          </cell>
          <cell r="BJ33">
            <v>15</v>
          </cell>
          <cell r="BK33">
            <v>68.927101888150759</v>
          </cell>
          <cell r="BL33">
            <v>20</v>
          </cell>
          <cell r="BM33">
            <v>27</v>
          </cell>
          <cell r="BN33" t="str">
            <v xml:space="preserve">LA8529-B3-  </v>
          </cell>
          <cell r="BO33">
            <v>62.5</v>
          </cell>
          <cell r="BP33">
            <v>5</v>
          </cell>
          <cell r="BQ33">
            <v>65.302176107420479</v>
          </cell>
          <cell r="BR33">
            <v>10</v>
          </cell>
          <cell r="BS33">
            <v>59.2</v>
          </cell>
          <cell r="BT33">
            <v>26</v>
          </cell>
          <cell r="BU33">
            <v>69.5</v>
          </cell>
          <cell r="BV33">
            <v>20</v>
          </cell>
          <cell r="BW33">
            <v>69.400000000000006</v>
          </cell>
          <cell r="BX33">
            <v>27</v>
          </cell>
          <cell r="BY33">
            <v>87.95</v>
          </cell>
          <cell r="BZ33">
            <v>21</v>
          </cell>
          <cell r="CA33">
            <v>68</v>
          </cell>
          <cell r="CB33">
            <v>15</v>
          </cell>
        </row>
        <row r="34">
          <cell r="A34">
            <v>28</v>
          </cell>
          <cell r="B34" t="str">
            <v>LA 87167-D8-</v>
          </cell>
          <cell r="G34">
            <v>55.3</v>
          </cell>
          <cell r="H34" t="str">
            <v>*</v>
          </cell>
          <cell r="I34">
            <v>75</v>
          </cell>
          <cell r="J34" t="str">
            <v>*</v>
          </cell>
          <cell r="K34">
            <v>58.6</v>
          </cell>
          <cell r="L34" t="str">
            <v>*</v>
          </cell>
          <cell r="Q34">
            <v>48.593646698418098</v>
          </cell>
          <cell r="W34">
            <v>54.9</v>
          </cell>
          <cell r="Y34">
            <v>76</v>
          </cell>
          <cell r="Z34" t="str">
            <v>*</v>
          </cell>
          <cell r="AA34">
            <v>69.8</v>
          </cell>
          <cell r="AC34">
            <v>65.099999999999994</v>
          </cell>
          <cell r="AE34">
            <v>98</v>
          </cell>
          <cell r="AF34" t="str">
            <v>*</v>
          </cell>
          <cell r="AG34">
            <v>87</v>
          </cell>
          <cell r="AH34" t="str">
            <v>*</v>
          </cell>
          <cell r="AM34">
            <v>73.7</v>
          </cell>
          <cell r="AN34" t="str">
            <v>*</v>
          </cell>
          <cell r="AO34">
            <v>77</v>
          </cell>
          <cell r="AQ34">
            <v>101</v>
          </cell>
          <cell r="AY34">
            <v>75.8</v>
          </cell>
          <cell r="BA34">
            <v>51.3</v>
          </cell>
          <cell r="BI34">
            <v>72.307203592186013</v>
          </cell>
          <cell r="BJ34">
            <v>13</v>
          </cell>
          <cell r="BK34">
            <v>71.139576446561207</v>
          </cell>
          <cell r="BL34">
            <v>14</v>
          </cell>
          <cell r="BM34">
            <v>28</v>
          </cell>
          <cell r="BN34" t="str">
            <v>LA 87167-D8-</v>
          </cell>
          <cell r="BO34">
            <v>67.3</v>
          </cell>
          <cell r="BP34">
            <v>3</v>
          </cell>
          <cell r="BQ34">
            <v>59.631215566139367</v>
          </cell>
          <cell r="BR34">
            <v>24</v>
          </cell>
          <cell r="BS34">
            <v>54.9</v>
          </cell>
          <cell r="BT34">
            <v>30</v>
          </cell>
          <cell r="BU34">
            <v>77.633333333333326</v>
          </cell>
          <cell r="BV34">
            <v>9</v>
          </cell>
          <cell r="BW34">
            <v>80.349999999999994</v>
          </cell>
          <cell r="BX34">
            <v>6</v>
          </cell>
          <cell r="BY34">
            <v>89</v>
          </cell>
          <cell r="BZ34">
            <v>18</v>
          </cell>
          <cell r="CA34">
            <v>65.099999999999994</v>
          </cell>
          <cell r="CB34">
            <v>23</v>
          </cell>
        </row>
        <row r="35">
          <cell r="A35">
            <v>29</v>
          </cell>
          <cell r="B35" t="str">
            <v xml:space="preserve">TX 92D7702  </v>
          </cell>
          <cell r="G35">
            <v>65.400000000000006</v>
          </cell>
          <cell r="H35" t="str">
            <v>*</v>
          </cell>
          <cell r="I35">
            <v>84.5</v>
          </cell>
          <cell r="J35" t="str">
            <v>**</v>
          </cell>
          <cell r="K35">
            <v>40.299999999999997</v>
          </cell>
          <cell r="Q35">
            <v>53.308101843549736</v>
          </cell>
          <cell r="W35">
            <v>68.3</v>
          </cell>
          <cell r="Y35">
            <v>68.400000000000006</v>
          </cell>
          <cell r="AA35">
            <v>56.7</v>
          </cell>
          <cell r="AC35">
            <v>59.7</v>
          </cell>
          <cell r="AE35">
            <v>68</v>
          </cell>
          <cell r="AG35">
            <v>67</v>
          </cell>
          <cell r="AM35">
            <v>49.9</v>
          </cell>
          <cell r="AO35">
            <v>52</v>
          </cell>
          <cell r="AQ35">
            <v>103.4</v>
          </cell>
          <cell r="AY35">
            <v>82.4</v>
          </cell>
          <cell r="BA35">
            <v>60.4</v>
          </cell>
          <cell r="BI35">
            <v>64.377546295657666</v>
          </cell>
          <cell r="BJ35">
            <v>29</v>
          </cell>
          <cell r="BK35">
            <v>65.313873456236635</v>
          </cell>
          <cell r="BL35">
            <v>27</v>
          </cell>
          <cell r="BM35">
            <v>29</v>
          </cell>
          <cell r="BN35" t="str">
            <v xml:space="preserve">TX 92D7702  </v>
          </cell>
          <cell r="BO35">
            <v>54.35</v>
          </cell>
          <cell r="BP35">
            <v>14</v>
          </cell>
          <cell r="BQ35">
            <v>67.736033947849918</v>
          </cell>
          <cell r="BR35">
            <v>5</v>
          </cell>
          <cell r="BS35">
            <v>68.3</v>
          </cell>
          <cell r="BT35">
            <v>14</v>
          </cell>
          <cell r="BU35">
            <v>61.466666666666669</v>
          </cell>
          <cell r="BV35">
            <v>29</v>
          </cell>
          <cell r="BW35">
            <v>58.45</v>
          </cell>
          <cell r="BX35">
            <v>31</v>
          </cell>
          <cell r="BY35">
            <v>77.7</v>
          </cell>
          <cell r="BZ35">
            <v>31</v>
          </cell>
          <cell r="CA35">
            <v>59.7</v>
          </cell>
          <cell r="CB35">
            <v>29</v>
          </cell>
        </row>
        <row r="36">
          <cell r="A36">
            <v>30</v>
          </cell>
          <cell r="B36" t="str">
            <v xml:space="preserve">TX 92D8102  </v>
          </cell>
          <cell r="G36">
            <v>63.2</v>
          </cell>
          <cell r="H36" t="str">
            <v>*</v>
          </cell>
          <cell r="I36">
            <v>73.900000000000006</v>
          </cell>
          <cell r="J36" t="str">
            <v>*</v>
          </cell>
          <cell r="K36">
            <v>44.7</v>
          </cell>
          <cell r="Q36">
            <v>55.156187842809544</v>
          </cell>
          <cell r="W36">
            <v>70</v>
          </cell>
          <cell r="X36" t="str">
            <v>*</v>
          </cell>
          <cell r="Y36">
            <v>51.5</v>
          </cell>
          <cell r="AA36">
            <v>67.900000000000006</v>
          </cell>
          <cell r="AC36">
            <v>64.7</v>
          </cell>
          <cell r="AE36">
            <v>59</v>
          </cell>
          <cell r="AG36">
            <v>76</v>
          </cell>
          <cell r="AM36">
            <v>67.8</v>
          </cell>
          <cell r="AO36">
            <v>58</v>
          </cell>
          <cell r="AQ36">
            <v>118.1</v>
          </cell>
          <cell r="AR36" t="str">
            <v>*</v>
          </cell>
          <cell r="AY36">
            <v>65.099999999999994</v>
          </cell>
          <cell r="BA36">
            <v>63.2</v>
          </cell>
          <cell r="BI36">
            <v>66.919706757139195</v>
          </cell>
          <cell r="BJ36">
            <v>23</v>
          </cell>
          <cell r="BK36">
            <v>66.550412522853975</v>
          </cell>
          <cell r="BL36">
            <v>22</v>
          </cell>
          <cell r="BM36">
            <v>30</v>
          </cell>
          <cell r="BN36" t="str">
            <v xml:space="preserve">TX 92D8102  </v>
          </cell>
          <cell r="BO36">
            <v>48.1</v>
          </cell>
          <cell r="BP36">
            <v>27</v>
          </cell>
          <cell r="BQ36">
            <v>64.085395947603189</v>
          </cell>
          <cell r="BR36">
            <v>15</v>
          </cell>
          <cell r="BS36">
            <v>70</v>
          </cell>
          <cell r="BT36">
            <v>11</v>
          </cell>
          <cell r="BU36">
            <v>63.866666666666674</v>
          </cell>
          <cell r="BV36">
            <v>27</v>
          </cell>
          <cell r="BW36">
            <v>71.900000000000006</v>
          </cell>
          <cell r="BX36">
            <v>24</v>
          </cell>
          <cell r="BY36">
            <v>88.05</v>
          </cell>
          <cell r="BZ36">
            <v>21</v>
          </cell>
          <cell r="CA36">
            <v>64.7</v>
          </cell>
          <cell r="CB36">
            <v>23</v>
          </cell>
        </row>
        <row r="37">
          <cell r="A37">
            <v>31</v>
          </cell>
          <cell r="B37" t="str">
            <v xml:space="preserve">NCV93-1007  </v>
          </cell>
          <cell r="G37">
            <v>67.5</v>
          </cell>
          <cell r="H37" t="str">
            <v>*</v>
          </cell>
          <cell r="I37">
            <v>83.4</v>
          </cell>
          <cell r="J37" t="str">
            <v>*</v>
          </cell>
          <cell r="K37">
            <v>43.9</v>
          </cell>
          <cell r="Q37">
            <v>40.834133297552427</v>
          </cell>
          <cell r="W37">
            <v>70.2</v>
          </cell>
          <cell r="X37" t="str">
            <v>*</v>
          </cell>
          <cell r="Y37">
            <v>74.400000000000006</v>
          </cell>
          <cell r="Z37" t="str">
            <v>*</v>
          </cell>
          <cell r="AA37">
            <v>67.2</v>
          </cell>
          <cell r="AC37">
            <v>80.3</v>
          </cell>
          <cell r="AD37" t="str">
            <v>*</v>
          </cell>
          <cell r="AE37">
            <v>80</v>
          </cell>
          <cell r="AG37">
            <v>87</v>
          </cell>
          <cell r="AH37" t="str">
            <v>*</v>
          </cell>
          <cell r="AM37">
            <v>64.2</v>
          </cell>
          <cell r="AO37">
            <v>73</v>
          </cell>
          <cell r="AQ37">
            <v>114.4</v>
          </cell>
          <cell r="AY37">
            <v>84.4</v>
          </cell>
          <cell r="BA37">
            <v>51.9</v>
          </cell>
          <cell r="BI37">
            <v>72.79493333058096</v>
          </cell>
          <cell r="BJ37">
            <v>7</v>
          </cell>
          <cell r="BK37">
            <v>72.175608886503511</v>
          </cell>
          <cell r="BL37">
            <v>11</v>
          </cell>
          <cell r="BM37">
            <v>31</v>
          </cell>
          <cell r="BN37" t="str">
            <v xml:space="preserve">NCV93-1007  </v>
          </cell>
          <cell r="BO37">
            <v>59.150000000000006</v>
          </cell>
          <cell r="BP37">
            <v>9</v>
          </cell>
          <cell r="BQ37">
            <v>63.911377765850808</v>
          </cell>
          <cell r="BR37">
            <v>15</v>
          </cell>
          <cell r="BS37">
            <v>70.2</v>
          </cell>
          <cell r="BT37">
            <v>11</v>
          </cell>
          <cell r="BU37">
            <v>75.833333333333329</v>
          </cell>
          <cell r="BV37">
            <v>16</v>
          </cell>
          <cell r="BW37">
            <v>75.599999999999994</v>
          </cell>
          <cell r="BX37">
            <v>14</v>
          </cell>
          <cell r="BY37">
            <v>93.7</v>
          </cell>
          <cell r="BZ37">
            <v>7</v>
          </cell>
          <cell r="CA37">
            <v>80.3</v>
          </cell>
          <cell r="CB37">
            <v>4</v>
          </cell>
        </row>
        <row r="38">
          <cell r="A38">
            <v>32</v>
          </cell>
          <cell r="B38" t="str">
            <v xml:space="preserve">NCV93-612   </v>
          </cell>
          <cell r="G38">
            <v>43.7</v>
          </cell>
          <cell r="I38">
            <v>66.5</v>
          </cell>
          <cell r="K38">
            <v>44.6</v>
          </cell>
          <cell r="Q38">
            <v>53.262409651073554</v>
          </cell>
          <cell r="W38">
            <v>69.900000000000006</v>
          </cell>
          <cell r="X38" t="str">
            <v>*</v>
          </cell>
          <cell r="Y38">
            <v>60.3</v>
          </cell>
          <cell r="AA38">
            <v>69.900000000000006</v>
          </cell>
          <cell r="AC38">
            <v>64.400000000000006</v>
          </cell>
          <cell r="AE38">
            <v>99</v>
          </cell>
          <cell r="AF38" t="str">
            <v>*</v>
          </cell>
          <cell r="AG38">
            <v>85</v>
          </cell>
          <cell r="AH38" t="str">
            <v>*</v>
          </cell>
          <cell r="AM38">
            <v>69.8</v>
          </cell>
          <cell r="AO38">
            <v>73</v>
          </cell>
          <cell r="AQ38">
            <v>110.5</v>
          </cell>
          <cell r="AY38">
            <v>75.7</v>
          </cell>
          <cell r="BA38">
            <v>57.2</v>
          </cell>
          <cell r="BI38">
            <v>69.989416127005654</v>
          </cell>
          <cell r="BJ38">
            <v>15</v>
          </cell>
          <cell r="BK38">
            <v>69.517493976738237</v>
          </cell>
          <cell r="BL38">
            <v>17</v>
          </cell>
          <cell r="BM38">
            <v>32</v>
          </cell>
          <cell r="BN38" t="str">
            <v xml:space="preserve">NCV93-612   </v>
          </cell>
          <cell r="BO38">
            <v>52.45</v>
          </cell>
          <cell r="BP38">
            <v>17</v>
          </cell>
          <cell r="BQ38">
            <v>54.487469883691183</v>
          </cell>
          <cell r="BR38">
            <v>27</v>
          </cell>
          <cell r="BS38">
            <v>69.900000000000006</v>
          </cell>
          <cell r="BT38">
            <v>11</v>
          </cell>
          <cell r="BU38">
            <v>77.766666666666666</v>
          </cell>
          <cell r="BV38">
            <v>9</v>
          </cell>
          <cell r="BW38">
            <v>77.400000000000006</v>
          </cell>
          <cell r="BX38">
            <v>11</v>
          </cell>
          <cell r="BY38">
            <v>91.75</v>
          </cell>
          <cell r="BZ38">
            <v>12</v>
          </cell>
          <cell r="CA38">
            <v>64.400000000000006</v>
          </cell>
          <cell r="CB38">
            <v>25</v>
          </cell>
        </row>
        <row r="39">
          <cell r="A39">
            <v>33</v>
          </cell>
          <cell r="B39" t="str">
            <v xml:space="preserve">TX18NT      </v>
          </cell>
          <cell r="G39">
            <v>19.600000000000001</v>
          </cell>
          <cell r="I39">
            <v>77.7</v>
          </cell>
          <cell r="J39" t="str">
            <v>*</v>
          </cell>
          <cell r="K39">
            <v>36.299999999999997</v>
          </cell>
          <cell r="Q39">
            <v>57.12095211928532</v>
          </cell>
          <cell r="W39">
            <v>71.599999999999994</v>
          </cell>
          <cell r="X39" t="str">
            <v>*</v>
          </cell>
          <cell r="Y39">
            <v>50.1</v>
          </cell>
          <cell r="AA39">
            <v>78.3</v>
          </cell>
          <cell r="AB39" t="str">
            <v>*</v>
          </cell>
          <cell r="AC39">
            <v>74.8</v>
          </cell>
          <cell r="AD39" t="str">
            <v>*</v>
          </cell>
          <cell r="AE39">
            <v>87</v>
          </cell>
          <cell r="AG39">
            <v>84</v>
          </cell>
          <cell r="AM39">
            <v>84.6</v>
          </cell>
          <cell r="AN39" t="str">
            <v>**</v>
          </cell>
          <cell r="AO39">
            <v>73</v>
          </cell>
          <cell r="AQ39">
            <v>107.8</v>
          </cell>
          <cell r="AY39">
            <v>85.2</v>
          </cell>
          <cell r="BA39">
            <v>66</v>
          </cell>
          <cell r="BI39">
            <v>69.378534778406575</v>
          </cell>
          <cell r="BJ39">
            <v>20</v>
          </cell>
          <cell r="BK39">
            <v>70.208063474619024</v>
          </cell>
          <cell r="BL39">
            <v>17</v>
          </cell>
          <cell r="BM39">
            <v>33</v>
          </cell>
          <cell r="BN39" t="str">
            <v xml:space="preserve">TX18NT      </v>
          </cell>
          <cell r="BO39">
            <v>43.2</v>
          </cell>
          <cell r="BP39">
            <v>31</v>
          </cell>
          <cell r="BQ39">
            <v>51.473650706428451</v>
          </cell>
          <cell r="BR39">
            <v>30</v>
          </cell>
          <cell r="BS39">
            <v>71.599999999999994</v>
          </cell>
          <cell r="BT39">
            <v>7</v>
          </cell>
          <cell r="BU39">
            <v>80.033333333333331</v>
          </cell>
          <cell r="BV39">
            <v>5</v>
          </cell>
          <cell r="BW39">
            <v>84.3</v>
          </cell>
          <cell r="BX39">
            <v>2</v>
          </cell>
          <cell r="BY39">
            <v>90.4</v>
          </cell>
          <cell r="BZ39">
            <v>15</v>
          </cell>
          <cell r="CA39">
            <v>74.8</v>
          </cell>
          <cell r="CB39">
            <v>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SWNY97"/>
    </sheetNames>
    <sheetDataSet>
      <sheetData sheetId="0">
        <row r="8">
          <cell r="A8">
            <v>2</v>
          </cell>
          <cell r="B8" t="str">
            <v xml:space="preserve">COKER 9835  </v>
          </cell>
          <cell r="G8">
            <v>63.7</v>
          </cell>
          <cell r="H8" t="str">
            <v>*</v>
          </cell>
          <cell r="I8">
            <v>76.400000000000006</v>
          </cell>
          <cell r="J8" t="str">
            <v>*</v>
          </cell>
          <cell r="K8">
            <v>49.4</v>
          </cell>
          <cell r="Q8">
            <v>56.210371997795718</v>
          </cell>
          <cell r="W8">
            <v>73.5</v>
          </cell>
          <cell r="X8" t="str">
            <v>*</v>
          </cell>
          <cell r="Y8">
            <v>75.5</v>
          </cell>
          <cell r="Z8" t="str">
            <v>*</v>
          </cell>
          <cell r="AA8">
            <v>71.8</v>
          </cell>
          <cell r="AC8">
            <v>68</v>
          </cell>
          <cell r="AE8">
            <v>97</v>
          </cell>
          <cell r="AF8" t="str">
            <v>*</v>
          </cell>
          <cell r="AG8">
            <v>77</v>
          </cell>
          <cell r="AM8">
            <v>69.7</v>
          </cell>
          <cell r="AO8">
            <v>74</v>
          </cell>
          <cell r="AQ8">
            <v>114.3</v>
          </cell>
          <cell r="AY8">
            <v>80.2</v>
          </cell>
          <cell r="BA8">
            <v>68.400000000000006</v>
          </cell>
          <cell r="BI8">
            <v>74.346951692138134</v>
          </cell>
          <cell r="BJ8">
            <v>3</v>
          </cell>
          <cell r="BK8">
            <v>74.340691466519729</v>
          </cell>
          <cell r="BL8">
            <v>5</v>
          </cell>
          <cell r="BM8">
            <v>2</v>
          </cell>
          <cell r="BN8" t="str">
            <v xml:space="preserve">COKER 9835  </v>
          </cell>
          <cell r="BO8">
            <v>62.45</v>
          </cell>
          <cell r="BP8">
            <v>5</v>
          </cell>
          <cell r="BQ8">
            <v>65.436790665931923</v>
          </cell>
          <cell r="BR8">
            <v>10</v>
          </cell>
          <cell r="BS8">
            <v>73.5</v>
          </cell>
          <cell r="BT8">
            <v>5</v>
          </cell>
          <cell r="BU8">
            <v>78.933333333333337</v>
          </cell>
          <cell r="BV8">
            <v>8</v>
          </cell>
          <cell r="BW8">
            <v>73.349999999999994</v>
          </cell>
          <cell r="BX8">
            <v>22</v>
          </cell>
          <cell r="BY8">
            <v>94.15</v>
          </cell>
          <cell r="BZ8">
            <v>7</v>
          </cell>
          <cell r="CA8">
            <v>68</v>
          </cell>
          <cell r="CB8">
            <v>15</v>
          </cell>
        </row>
        <row r="9">
          <cell r="A9">
            <v>3</v>
          </cell>
          <cell r="B9" t="str">
            <v>PIONEER 2643</v>
          </cell>
          <cell r="G9">
            <v>60</v>
          </cell>
          <cell r="H9" t="str">
            <v>*</v>
          </cell>
          <cell r="I9">
            <v>79.099999999999994</v>
          </cell>
          <cell r="J9" t="str">
            <v>*</v>
          </cell>
          <cell r="K9">
            <v>42.8</v>
          </cell>
          <cell r="Q9">
            <v>55.168426822937093</v>
          </cell>
          <cell r="W9">
            <v>67.5</v>
          </cell>
          <cell r="Y9">
            <v>57.4</v>
          </cell>
          <cell r="AA9">
            <v>69.400000000000006</v>
          </cell>
          <cell r="AC9">
            <v>64.3</v>
          </cell>
          <cell r="AE9">
            <v>107</v>
          </cell>
          <cell r="AF9" t="str">
            <v>**</v>
          </cell>
          <cell r="AG9">
            <v>79</v>
          </cell>
          <cell r="AM9">
            <v>76.900000000000006</v>
          </cell>
          <cell r="AN9" t="str">
            <v>*</v>
          </cell>
          <cell r="AO9">
            <v>77</v>
          </cell>
          <cell r="AQ9">
            <v>108.9</v>
          </cell>
          <cell r="AY9">
            <v>80.3</v>
          </cell>
          <cell r="BA9">
            <v>69.2</v>
          </cell>
          <cell r="BI9">
            <v>72.651417447918234</v>
          </cell>
          <cell r="BJ9">
            <v>7</v>
          </cell>
          <cell r="BK9">
            <v>72.931228454862477</v>
          </cell>
          <cell r="BL9">
            <v>8</v>
          </cell>
          <cell r="BM9">
            <v>3</v>
          </cell>
          <cell r="BN9" t="str">
            <v>PIONEER 2643</v>
          </cell>
          <cell r="BO9">
            <v>50.099999999999994</v>
          </cell>
          <cell r="BP9">
            <v>25</v>
          </cell>
          <cell r="BQ9">
            <v>64.756142274312367</v>
          </cell>
          <cell r="BR9">
            <v>10</v>
          </cell>
          <cell r="BS9">
            <v>67.5</v>
          </cell>
          <cell r="BT9">
            <v>14</v>
          </cell>
          <cell r="BU9">
            <v>80.233333333333334</v>
          </cell>
          <cell r="BV9">
            <v>5</v>
          </cell>
          <cell r="BW9">
            <v>77.95</v>
          </cell>
          <cell r="BX9">
            <v>9</v>
          </cell>
          <cell r="BY9">
            <v>92.95</v>
          </cell>
          <cell r="BZ9">
            <v>10</v>
          </cell>
          <cell r="CA9">
            <v>64.3</v>
          </cell>
          <cell r="CB9">
            <v>25</v>
          </cell>
        </row>
        <row r="10">
          <cell r="A10">
            <v>4</v>
          </cell>
          <cell r="B10" t="str">
            <v xml:space="preserve">SC 900237   </v>
          </cell>
          <cell r="G10">
            <v>58.4</v>
          </cell>
          <cell r="H10" t="str">
            <v>*</v>
          </cell>
          <cell r="I10">
            <v>68.8</v>
          </cell>
          <cell r="K10">
            <v>44.9</v>
          </cell>
          <cell r="Q10">
            <v>59.804552495252416</v>
          </cell>
          <cell r="R10" t="str">
            <v>*</v>
          </cell>
          <cell r="W10">
            <v>66.3</v>
          </cell>
          <cell r="Y10">
            <v>66</v>
          </cell>
          <cell r="AA10">
            <v>61.2</v>
          </cell>
          <cell r="AC10">
            <v>68.8</v>
          </cell>
          <cell r="AE10">
            <v>105</v>
          </cell>
          <cell r="AF10" t="str">
            <v>*</v>
          </cell>
          <cell r="AG10">
            <v>80</v>
          </cell>
          <cell r="AM10">
            <v>66.7</v>
          </cell>
          <cell r="AO10">
            <v>65</v>
          </cell>
          <cell r="AQ10">
            <v>102.5</v>
          </cell>
          <cell r="AY10">
            <v>83.5</v>
          </cell>
          <cell r="BA10">
            <v>65.5</v>
          </cell>
          <cell r="BI10">
            <v>70.261888653480952</v>
          </cell>
          <cell r="BJ10">
            <v>15</v>
          </cell>
          <cell r="BK10">
            <v>70.826970166350165</v>
          </cell>
          <cell r="BL10">
            <v>14</v>
          </cell>
          <cell r="BM10">
            <v>4</v>
          </cell>
          <cell r="BN10" t="str">
            <v xml:space="preserve">SC 900237   </v>
          </cell>
          <cell r="BO10">
            <v>55.45</v>
          </cell>
          <cell r="BP10">
            <v>11</v>
          </cell>
          <cell r="BQ10">
            <v>62.334850831750799</v>
          </cell>
          <cell r="BR10">
            <v>20</v>
          </cell>
          <cell r="BS10">
            <v>66.3</v>
          </cell>
          <cell r="BT10">
            <v>17</v>
          </cell>
          <cell r="BU10">
            <v>78.333333333333329</v>
          </cell>
          <cell r="BV10">
            <v>9</v>
          </cell>
          <cell r="BW10">
            <v>73.349999999999994</v>
          </cell>
          <cell r="BX10">
            <v>22</v>
          </cell>
          <cell r="BY10">
            <v>83.75</v>
          </cell>
          <cell r="BZ10">
            <v>26</v>
          </cell>
          <cell r="CA10">
            <v>68.8</v>
          </cell>
          <cell r="CB10">
            <v>14</v>
          </cell>
        </row>
        <row r="11">
          <cell r="A11">
            <v>5</v>
          </cell>
          <cell r="B11" t="str">
            <v>NK/Coker 9704</v>
          </cell>
          <cell r="G11">
            <v>58.4</v>
          </cell>
          <cell r="H11" t="str">
            <v>*</v>
          </cell>
          <cell r="I11">
            <v>77.2</v>
          </cell>
          <cell r="J11" t="str">
            <v>*</v>
          </cell>
          <cell r="K11">
            <v>50.4</v>
          </cell>
          <cell r="Q11">
            <v>65.877534434541928</v>
          </cell>
          <cell r="R11" t="str">
            <v>*</v>
          </cell>
          <cell r="W11">
            <v>63.5</v>
          </cell>
          <cell r="Y11">
            <v>56.6</v>
          </cell>
          <cell r="AA11">
            <v>65.7</v>
          </cell>
          <cell r="AC11">
            <v>75.5</v>
          </cell>
          <cell r="AD11" t="str">
            <v>*</v>
          </cell>
          <cell r="AE11">
            <v>91</v>
          </cell>
          <cell r="AG11">
            <v>84</v>
          </cell>
          <cell r="AM11">
            <v>72.5</v>
          </cell>
          <cell r="AO11">
            <v>74</v>
          </cell>
          <cell r="AQ11">
            <v>97.5</v>
          </cell>
          <cell r="AY11">
            <v>81.099999999999994</v>
          </cell>
          <cell r="BA11">
            <v>64.5</v>
          </cell>
          <cell r="BI11">
            <v>71.705964187272457</v>
          </cell>
          <cell r="BJ11">
            <v>13</v>
          </cell>
          <cell r="BK11">
            <v>71.851835628969454</v>
          </cell>
          <cell r="BL11">
            <v>11</v>
          </cell>
          <cell r="BM11">
            <v>5</v>
          </cell>
          <cell r="BN11" t="str">
            <v>NK/Coker 9704</v>
          </cell>
          <cell r="BO11">
            <v>53.5</v>
          </cell>
          <cell r="BP11">
            <v>14</v>
          </cell>
          <cell r="BQ11">
            <v>67.159178144847303</v>
          </cell>
          <cell r="BR11">
            <v>6</v>
          </cell>
          <cell r="BS11">
            <v>63.5</v>
          </cell>
          <cell r="BT11">
            <v>20</v>
          </cell>
          <cell r="BU11">
            <v>77.399999999999991</v>
          </cell>
          <cell r="BV11">
            <v>14</v>
          </cell>
          <cell r="BW11">
            <v>78.25</v>
          </cell>
          <cell r="BX11">
            <v>9</v>
          </cell>
          <cell r="BY11">
            <v>85.75</v>
          </cell>
          <cell r="BZ11">
            <v>24</v>
          </cell>
          <cell r="CA11">
            <v>75.5</v>
          </cell>
          <cell r="CB11">
            <v>6</v>
          </cell>
        </row>
        <row r="12">
          <cell r="A12">
            <v>6</v>
          </cell>
          <cell r="B12" t="str">
            <v xml:space="preserve">MO 94-317   </v>
          </cell>
          <cell r="G12">
            <v>72</v>
          </cell>
          <cell r="H12" t="str">
            <v>*</v>
          </cell>
          <cell r="I12">
            <v>73.3</v>
          </cell>
          <cell r="J12" t="str">
            <v>*</v>
          </cell>
          <cell r="K12">
            <v>24.7</v>
          </cell>
          <cell r="Q12">
            <v>64.38682665500653</v>
          </cell>
          <cell r="R12" t="str">
            <v>*</v>
          </cell>
          <cell r="W12">
            <v>63.9</v>
          </cell>
          <cell r="Y12">
            <v>29.7</v>
          </cell>
          <cell r="AA12">
            <v>68.900000000000006</v>
          </cell>
          <cell r="AC12">
            <v>61</v>
          </cell>
          <cell r="AE12">
            <v>79</v>
          </cell>
          <cell r="AG12">
            <v>77</v>
          </cell>
          <cell r="AM12">
            <v>63.4</v>
          </cell>
          <cell r="AO12">
            <v>62</v>
          </cell>
          <cell r="AQ12">
            <v>126.4</v>
          </cell>
          <cell r="AR12" t="str">
            <v>*</v>
          </cell>
          <cell r="AY12">
            <v>75.900000000000006</v>
          </cell>
          <cell r="BA12">
            <v>65.599999999999994</v>
          </cell>
          <cell r="BI12">
            <v>66.59129435807742</v>
          </cell>
          <cell r="BJ12">
            <v>23</v>
          </cell>
          <cell r="BK12">
            <v>67.145788443667101</v>
          </cell>
          <cell r="BL12">
            <v>22</v>
          </cell>
          <cell r="BM12">
            <v>6</v>
          </cell>
          <cell r="BN12" t="str">
            <v xml:space="preserve">MO 94-317   </v>
          </cell>
          <cell r="BO12">
            <v>27.2</v>
          </cell>
          <cell r="BP12">
            <v>33</v>
          </cell>
          <cell r="BQ12">
            <v>69.895608885002176</v>
          </cell>
          <cell r="BR12">
            <v>3</v>
          </cell>
          <cell r="BS12">
            <v>63.9</v>
          </cell>
          <cell r="BT12">
            <v>20</v>
          </cell>
          <cell r="BU12">
            <v>69.63333333333334</v>
          </cell>
          <cell r="BV12">
            <v>20</v>
          </cell>
          <cell r="BW12">
            <v>70.2</v>
          </cell>
          <cell r="BX12">
            <v>26</v>
          </cell>
          <cell r="BY12">
            <v>94.2</v>
          </cell>
          <cell r="BZ12">
            <v>7</v>
          </cell>
          <cell r="CA12">
            <v>61</v>
          </cell>
          <cell r="CB12">
            <v>28</v>
          </cell>
        </row>
        <row r="13">
          <cell r="A13">
            <v>7</v>
          </cell>
          <cell r="B13" t="str">
            <v xml:space="preserve">SC 910031   </v>
          </cell>
          <cell r="G13">
            <v>59.1</v>
          </cell>
          <cell r="H13" t="str">
            <v>*</v>
          </cell>
          <cell r="I13">
            <v>74.2</v>
          </cell>
          <cell r="J13" t="str">
            <v>*</v>
          </cell>
          <cell r="K13">
            <v>50.2</v>
          </cell>
          <cell r="Q13">
            <v>62.710086377532406</v>
          </cell>
          <cell r="R13" t="str">
            <v>*</v>
          </cell>
          <cell r="W13">
            <v>57.8</v>
          </cell>
          <cell r="Y13">
            <v>57</v>
          </cell>
          <cell r="AA13">
            <v>57.9</v>
          </cell>
          <cell r="AC13">
            <v>54</v>
          </cell>
          <cell r="AE13">
            <v>88</v>
          </cell>
          <cell r="AG13">
            <v>75</v>
          </cell>
          <cell r="AM13">
            <v>59.9</v>
          </cell>
          <cell r="AO13">
            <v>64</v>
          </cell>
          <cell r="AQ13">
            <v>104.4</v>
          </cell>
          <cell r="AY13">
            <v>59.9</v>
          </cell>
          <cell r="BA13">
            <v>35.799999999999997</v>
          </cell>
          <cell r="BI13">
            <v>66.477698952117876</v>
          </cell>
          <cell r="BJ13">
            <v>23</v>
          </cell>
          <cell r="BK13">
            <v>63.994005758502148</v>
          </cell>
          <cell r="BL13">
            <v>28</v>
          </cell>
          <cell r="BM13">
            <v>7</v>
          </cell>
          <cell r="BN13" t="str">
            <v xml:space="preserve">SC 910031   </v>
          </cell>
          <cell r="BO13">
            <v>53.6</v>
          </cell>
          <cell r="BP13">
            <v>14</v>
          </cell>
          <cell r="BQ13">
            <v>65.336695459177477</v>
          </cell>
          <cell r="BR13">
            <v>10</v>
          </cell>
          <cell r="BS13">
            <v>57.8</v>
          </cell>
          <cell r="BT13">
            <v>28</v>
          </cell>
          <cell r="BU13">
            <v>66.63333333333334</v>
          </cell>
          <cell r="BV13">
            <v>24</v>
          </cell>
          <cell r="BW13">
            <v>67.45</v>
          </cell>
          <cell r="BX13">
            <v>28</v>
          </cell>
          <cell r="BY13">
            <v>84.2</v>
          </cell>
          <cell r="BZ13">
            <v>26</v>
          </cell>
          <cell r="CA13">
            <v>54</v>
          </cell>
          <cell r="CB13">
            <v>31</v>
          </cell>
        </row>
        <row r="14">
          <cell r="A14">
            <v>8</v>
          </cell>
          <cell r="B14" t="str">
            <v xml:space="preserve">GA 87467    </v>
          </cell>
          <cell r="G14">
            <v>37.299999999999997</v>
          </cell>
          <cell r="I14">
            <v>67.5</v>
          </cell>
          <cell r="K14">
            <v>57.5</v>
          </cell>
          <cell r="L14" t="str">
            <v>*</v>
          </cell>
          <cell r="Q14">
            <v>55.531516566721024</v>
          </cell>
          <cell r="W14">
            <v>63.5</v>
          </cell>
          <cell r="Y14">
            <v>81</v>
          </cell>
          <cell r="Z14" t="str">
            <v>**</v>
          </cell>
          <cell r="AA14">
            <v>72.599999999999994</v>
          </cell>
          <cell r="AC14">
            <v>66.599999999999994</v>
          </cell>
          <cell r="AE14">
            <v>85</v>
          </cell>
          <cell r="AG14">
            <v>87</v>
          </cell>
          <cell r="AH14" t="str">
            <v>*</v>
          </cell>
          <cell r="AM14">
            <v>74.400000000000006</v>
          </cell>
          <cell r="AN14" t="str">
            <v>*</v>
          </cell>
          <cell r="AO14">
            <v>90</v>
          </cell>
          <cell r="AP14" t="str">
            <v>**</v>
          </cell>
          <cell r="AQ14">
            <v>110.5</v>
          </cell>
          <cell r="AY14">
            <v>70.5</v>
          </cell>
          <cell r="BA14">
            <v>67.900000000000006</v>
          </cell>
          <cell r="BI14">
            <v>72.95627050513238</v>
          </cell>
          <cell r="BJ14">
            <v>7</v>
          </cell>
          <cell r="BK14">
            <v>72.455434437781406</v>
          </cell>
          <cell r="BL14">
            <v>11</v>
          </cell>
          <cell r="BM14">
            <v>8</v>
          </cell>
          <cell r="BN14" t="str">
            <v xml:space="preserve">GA 87467    </v>
          </cell>
          <cell r="BO14">
            <v>69.25</v>
          </cell>
          <cell r="BP14">
            <v>1</v>
          </cell>
          <cell r="BQ14">
            <v>53.443838855573667</v>
          </cell>
          <cell r="BR14">
            <v>28</v>
          </cell>
          <cell r="BS14">
            <v>63.5</v>
          </cell>
          <cell r="BT14">
            <v>20</v>
          </cell>
          <cell r="BU14">
            <v>74.733333333333334</v>
          </cell>
          <cell r="BV14">
            <v>18</v>
          </cell>
          <cell r="BW14">
            <v>80.7</v>
          </cell>
          <cell r="BX14">
            <v>5</v>
          </cell>
          <cell r="BY14">
            <v>100.25</v>
          </cell>
          <cell r="BZ14">
            <v>4</v>
          </cell>
          <cell r="CA14">
            <v>66.599999999999994</v>
          </cell>
          <cell r="CB14">
            <v>18</v>
          </cell>
        </row>
        <row r="15">
          <cell r="A15">
            <v>9</v>
          </cell>
          <cell r="B15" t="str">
            <v xml:space="preserve">GA 871339   </v>
          </cell>
          <cell r="G15">
            <v>65.900000000000006</v>
          </cell>
          <cell r="H15" t="str">
            <v>*</v>
          </cell>
          <cell r="I15">
            <v>75.3</v>
          </cell>
          <cell r="J15" t="str">
            <v>*</v>
          </cell>
          <cell r="K15">
            <v>32.5</v>
          </cell>
          <cell r="Q15">
            <v>53.959215586335318</v>
          </cell>
          <cell r="W15">
            <v>67.3</v>
          </cell>
          <cell r="Y15">
            <v>61.1</v>
          </cell>
          <cell r="AA15">
            <v>79.5</v>
          </cell>
          <cell r="AB15" t="str">
            <v>*</v>
          </cell>
          <cell r="AC15">
            <v>65.8</v>
          </cell>
          <cell r="AE15">
            <v>89</v>
          </cell>
          <cell r="AG15">
            <v>90</v>
          </cell>
          <cell r="AH15" t="str">
            <v>*</v>
          </cell>
          <cell r="AM15">
            <v>83.5</v>
          </cell>
          <cell r="AN15" t="str">
            <v>*</v>
          </cell>
          <cell r="AO15">
            <v>86</v>
          </cell>
          <cell r="AP15" t="str">
            <v>*</v>
          </cell>
          <cell r="AQ15">
            <v>111.7</v>
          </cell>
          <cell r="AY15">
            <v>74.7</v>
          </cell>
          <cell r="BA15">
            <v>62.9</v>
          </cell>
          <cell r="BI15">
            <v>73.966093506641172</v>
          </cell>
          <cell r="BJ15">
            <v>3</v>
          </cell>
          <cell r="BK15">
            <v>73.277281039089033</v>
          </cell>
          <cell r="BL15">
            <v>8</v>
          </cell>
          <cell r="BM15">
            <v>9</v>
          </cell>
          <cell r="BN15" t="str">
            <v xml:space="preserve">GA 871339   </v>
          </cell>
          <cell r="BO15">
            <v>46.8</v>
          </cell>
          <cell r="BP15">
            <v>28</v>
          </cell>
          <cell r="BQ15">
            <v>65.053071862111764</v>
          </cell>
          <cell r="BR15">
            <v>10</v>
          </cell>
          <cell r="BS15">
            <v>67.3</v>
          </cell>
          <cell r="BT15">
            <v>16</v>
          </cell>
          <cell r="BU15">
            <v>78.100000000000009</v>
          </cell>
          <cell r="BV15">
            <v>9</v>
          </cell>
          <cell r="BW15">
            <v>86.75</v>
          </cell>
          <cell r="BX15">
            <v>1</v>
          </cell>
          <cell r="BY15">
            <v>98.85</v>
          </cell>
          <cell r="BZ15">
            <v>5</v>
          </cell>
          <cell r="CA15">
            <v>65.8</v>
          </cell>
          <cell r="CB15">
            <v>20</v>
          </cell>
        </row>
        <row r="16">
          <cell r="A16">
            <v>10</v>
          </cell>
          <cell r="B16" t="str">
            <v xml:space="preserve">GA 90078    </v>
          </cell>
          <cell r="G16">
            <v>49.5</v>
          </cell>
          <cell r="I16">
            <v>63.7</v>
          </cell>
          <cell r="K16">
            <v>30.9</v>
          </cell>
          <cell r="Q16">
            <v>58.208589486620113</v>
          </cell>
          <cell r="W16">
            <v>64.3</v>
          </cell>
          <cell r="Y16">
            <v>72.099999999999994</v>
          </cell>
          <cell r="Z16" t="str">
            <v>*</v>
          </cell>
          <cell r="AA16">
            <v>68.400000000000006</v>
          </cell>
          <cell r="AC16">
            <v>65.7</v>
          </cell>
          <cell r="AE16">
            <v>47</v>
          </cell>
          <cell r="AG16">
            <v>79</v>
          </cell>
          <cell r="AM16">
            <v>70.2</v>
          </cell>
          <cell r="AO16">
            <v>73</v>
          </cell>
          <cell r="AQ16">
            <v>100</v>
          </cell>
          <cell r="AY16">
            <v>77.5</v>
          </cell>
          <cell r="BA16">
            <v>70.900000000000006</v>
          </cell>
          <cell r="BI16">
            <v>64.769891498970779</v>
          </cell>
          <cell r="BJ16">
            <v>26</v>
          </cell>
          <cell r="BK16">
            <v>66.027239299108004</v>
          </cell>
          <cell r="BL16">
            <v>24</v>
          </cell>
          <cell r="BM16">
            <v>10</v>
          </cell>
          <cell r="BN16" t="str">
            <v xml:space="preserve">GA 90078    </v>
          </cell>
          <cell r="BO16">
            <v>51.5</v>
          </cell>
          <cell r="BP16">
            <v>22</v>
          </cell>
          <cell r="BQ16">
            <v>57.136196495540041</v>
          </cell>
          <cell r="BR16">
            <v>25</v>
          </cell>
          <cell r="BS16">
            <v>64.3</v>
          </cell>
          <cell r="BT16">
            <v>20</v>
          </cell>
          <cell r="BU16">
            <v>60.366666666666674</v>
          </cell>
          <cell r="BV16">
            <v>30</v>
          </cell>
          <cell r="BW16">
            <v>74.599999999999994</v>
          </cell>
          <cell r="BX16">
            <v>16</v>
          </cell>
          <cell r="BY16">
            <v>86.5</v>
          </cell>
          <cell r="BZ16">
            <v>23</v>
          </cell>
          <cell r="CA16">
            <v>65.7</v>
          </cell>
          <cell r="CB16">
            <v>20</v>
          </cell>
        </row>
        <row r="17">
          <cell r="A17">
            <v>11</v>
          </cell>
          <cell r="B17" t="str">
            <v>LA 85422-C13</v>
          </cell>
          <cell r="G17">
            <v>40.799999999999997</v>
          </cell>
          <cell r="I17">
            <v>68.599999999999994</v>
          </cell>
          <cell r="K17">
            <v>61.2</v>
          </cell>
          <cell r="L17" t="str">
            <v>**</v>
          </cell>
          <cell r="Q17">
            <v>49.886082999887215</v>
          </cell>
          <cell r="W17">
            <v>71</v>
          </cell>
          <cell r="X17" t="str">
            <v>*</v>
          </cell>
          <cell r="Y17">
            <v>77.099999999999994</v>
          </cell>
          <cell r="Z17" t="str">
            <v>*</v>
          </cell>
          <cell r="AA17">
            <v>77.900000000000006</v>
          </cell>
          <cell r="AB17" t="str">
            <v>*</v>
          </cell>
          <cell r="AC17">
            <v>67</v>
          </cell>
          <cell r="AE17">
            <v>58</v>
          </cell>
          <cell r="AG17">
            <v>96</v>
          </cell>
          <cell r="AH17" t="str">
            <v>**</v>
          </cell>
          <cell r="AM17">
            <v>70.599999999999994</v>
          </cell>
          <cell r="AO17">
            <v>64</v>
          </cell>
          <cell r="AQ17">
            <v>102</v>
          </cell>
          <cell r="AY17">
            <v>62.8</v>
          </cell>
          <cell r="BA17">
            <v>60.4</v>
          </cell>
          <cell r="BI17">
            <v>69.54508330768364</v>
          </cell>
          <cell r="BJ17">
            <v>15</v>
          </cell>
          <cell r="BK17">
            <v>68.485738866659148</v>
          </cell>
          <cell r="BL17">
            <v>21</v>
          </cell>
          <cell r="BM17">
            <v>11</v>
          </cell>
          <cell r="BN17" t="str">
            <v>LA 85422-C13</v>
          </cell>
          <cell r="BO17">
            <v>69.150000000000006</v>
          </cell>
          <cell r="BP17">
            <v>1</v>
          </cell>
          <cell r="BQ17">
            <v>53.095360999962402</v>
          </cell>
          <cell r="BR17">
            <v>28</v>
          </cell>
          <cell r="BS17">
            <v>71</v>
          </cell>
          <cell r="BT17">
            <v>9</v>
          </cell>
          <cell r="BU17">
            <v>67.63333333333334</v>
          </cell>
          <cell r="BV17">
            <v>23</v>
          </cell>
          <cell r="BW17">
            <v>83.3</v>
          </cell>
          <cell r="BX17">
            <v>3</v>
          </cell>
          <cell r="BY17">
            <v>83</v>
          </cell>
          <cell r="BZ17">
            <v>29</v>
          </cell>
          <cell r="CA17">
            <v>67</v>
          </cell>
          <cell r="CB17">
            <v>18</v>
          </cell>
        </row>
        <row r="18">
          <cell r="A18">
            <v>12</v>
          </cell>
          <cell r="B18" t="str">
            <v xml:space="preserve">TX 91D6999  </v>
          </cell>
          <cell r="G18">
            <v>60.6</v>
          </cell>
          <cell r="H18" t="str">
            <v>*</v>
          </cell>
          <cell r="I18">
            <v>66.599999999999994</v>
          </cell>
          <cell r="K18">
            <v>52.5</v>
          </cell>
          <cell r="L18" t="str">
            <v>*</v>
          </cell>
          <cell r="Q18">
            <v>54.815128263255204</v>
          </cell>
          <cell r="W18">
            <v>63.4</v>
          </cell>
          <cell r="Y18">
            <v>67.2</v>
          </cell>
          <cell r="AA18">
            <v>69.3</v>
          </cell>
          <cell r="AC18">
            <v>66.099999999999994</v>
          </cell>
          <cell r="AE18">
            <v>91</v>
          </cell>
          <cell r="AG18">
            <v>60</v>
          </cell>
          <cell r="AM18">
            <v>64.599999999999994</v>
          </cell>
          <cell r="AO18">
            <v>66</v>
          </cell>
          <cell r="AQ18">
            <v>118</v>
          </cell>
          <cell r="AR18" t="str">
            <v>*</v>
          </cell>
          <cell r="AY18">
            <v>82.9</v>
          </cell>
          <cell r="BA18">
            <v>62.9</v>
          </cell>
          <cell r="BI18">
            <v>69.239625251019632</v>
          </cell>
          <cell r="BJ18">
            <v>20</v>
          </cell>
          <cell r="BK18">
            <v>69.727675217550342</v>
          </cell>
          <cell r="BL18">
            <v>17</v>
          </cell>
          <cell r="BM18">
            <v>12</v>
          </cell>
          <cell r="BN18" t="str">
            <v xml:space="preserve">TX 91D6999  </v>
          </cell>
          <cell r="BO18">
            <v>59.85</v>
          </cell>
          <cell r="BP18">
            <v>8</v>
          </cell>
          <cell r="BQ18">
            <v>60.671709421085062</v>
          </cell>
          <cell r="BR18">
            <v>22</v>
          </cell>
          <cell r="BS18">
            <v>63.4</v>
          </cell>
          <cell r="BT18">
            <v>24</v>
          </cell>
          <cell r="BU18">
            <v>75.466666666666654</v>
          </cell>
          <cell r="BV18">
            <v>16</v>
          </cell>
          <cell r="BW18">
            <v>62.3</v>
          </cell>
          <cell r="BX18">
            <v>30</v>
          </cell>
          <cell r="BY18">
            <v>92</v>
          </cell>
          <cell r="BZ18">
            <v>12</v>
          </cell>
          <cell r="CA18">
            <v>66.099999999999994</v>
          </cell>
          <cell r="CB18">
            <v>20</v>
          </cell>
        </row>
        <row r="19">
          <cell r="A19">
            <v>13</v>
          </cell>
          <cell r="B19" t="str">
            <v xml:space="preserve">VA 94-52-68 </v>
          </cell>
          <cell r="G19">
            <v>57.4</v>
          </cell>
          <cell r="H19" t="str">
            <v>*</v>
          </cell>
          <cell r="I19">
            <v>75.400000000000006</v>
          </cell>
          <cell r="J19" t="str">
            <v>*</v>
          </cell>
          <cell r="K19">
            <v>38.799999999999997</v>
          </cell>
          <cell r="Q19">
            <v>65.370840657261425</v>
          </cell>
          <cell r="R19" t="str">
            <v>*</v>
          </cell>
          <cell r="W19">
            <v>77.8</v>
          </cell>
          <cell r="X19" t="str">
            <v>*</v>
          </cell>
          <cell r="Y19">
            <v>66.2</v>
          </cell>
          <cell r="AA19">
            <v>74.900000000000006</v>
          </cell>
          <cell r="AC19">
            <v>71.599999999999994</v>
          </cell>
          <cell r="AE19">
            <v>86</v>
          </cell>
          <cell r="AG19">
            <v>82</v>
          </cell>
          <cell r="AM19">
            <v>65.900000000000006</v>
          </cell>
          <cell r="AO19">
            <v>68</v>
          </cell>
          <cell r="AQ19">
            <v>117.5</v>
          </cell>
          <cell r="AR19" t="str">
            <v>*</v>
          </cell>
          <cell r="AY19">
            <v>89.6</v>
          </cell>
          <cell r="AZ19" t="str">
            <v>*</v>
          </cell>
          <cell r="BA19">
            <v>65.099999999999994</v>
          </cell>
          <cell r="BI19">
            <v>72.836218512097034</v>
          </cell>
          <cell r="BJ19">
            <v>7</v>
          </cell>
          <cell r="BK19">
            <v>73.438056043817411</v>
          </cell>
          <cell r="BL19">
            <v>8</v>
          </cell>
          <cell r="BM19">
            <v>13</v>
          </cell>
          <cell r="BN19" t="str">
            <v xml:space="preserve">VA 94-52-68 </v>
          </cell>
          <cell r="BO19">
            <v>52.5</v>
          </cell>
          <cell r="BP19">
            <v>17</v>
          </cell>
          <cell r="BQ19">
            <v>66.056946885753817</v>
          </cell>
          <cell r="BR19">
            <v>8</v>
          </cell>
          <cell r="BS19">
            <v>77.8</v>
          </cell>
          <cell r="BT19">
            <v>2</v>
          </cell>
          <cell r="BU19">
            <v>77.5</v>
          </cell>
          <cell r="BV19">
            <v>9</v>
          </cell>
          <cell r="BW19">
            <v>73.95</v>
          </cell>
          <cell r="BX19">
            <v>19</v>
          </cell>
          <cell r="BY19">
            <v>92.75</v>
          </cell>
          <cell r="BZ19">
            <v>10</v>
          </cell>
          <cell r="CA19">
            <v>71.599999999999994</v>
          </cell>
          <cell r="CB19">
            <v>9</v>
          </cell>
        </row>
        <row r="20">
          <cell r="A20">
            <v>14</v>
          </cell>
          <cell r="B20" t="str">
            <v>VA 94-54-479</v>
          </cell>
          <cell r="G20">
            <v>62.7</v>
          </cell>
          <cell r="H20" t="str">
            <v>*</v>
          </cell>
          <cell r="I20">
            <v>70</v>
          </cell>
          <cell r="K20">
            <v>48.1</v>
          </cell>
          <cell r="Q20">
            <v>58.681830051551984</v>
          </cell>
          <cell r="W20">
            <v>71.099999999999994</v>
          </cell>
          <cell r="X20" t="str">
            <v>*</v>
          </cell>
          <cell r="Y20">
            <v>78.099999999999994</v>
          </cell>
          <cell r="Z20" t="str">
            <v>*</v>
          </cell>
          <cell r="AA20">
            <v>87.5</v>
          </cell>
          <cell r="AB20" t="str">
            <v>**</v>
          </cell>
          <cell r="AC20">
            <v>74</v>
          </cell>
          <cell r="AD20" t="str">
            <v>*</v>
          </cell>
          <cell r="AE20">
            <v>95</v>
          </cell>
          <cell r="AF20" t="str">
            <v>*</v>
          </cell>
          <cell r="AG20">
            <v>79</v>
          </cell>
          <cell r="AM20">
            <v>81.099999999999994</v>
          </cell>
          <cell r="AN20" t="str">
            <v>*</v>
          </cell>
          <cell r="AO20">
            <v>83</v>
          </cell>
          <cell r="AP20" t="str">
            <v>*</v>
          </cell>
          <cell r="AQ20">
            <v>125.6</v>
          </cell>
          <cell r="AR20" t="str">
            <v>*</v>
          </cell>
          <cell r="AY20">
            <v>88.5</v>
          </cell>
          <cell r="AZ20" t="str">
            <v>*</v>
          </cell>
          <cell r="BA20">
            <v>69.400000000000006</v>
          </cell>
          <cell r="BI20">
            <v>77.990910003965539</v>
          </cell>
          <cell r="BJ20">
            <v>2</v>
          </cell>
          <cell r="BK20">
            <v>78.11878867010347</v>
          </cell>
          <cell r="BL20">
            <v>2</v>
          </cell>
          <cell r="BM20">
            <v>14</v>
          </cell>
          <cell r="BN20" t="str">
            <v>VA 94-54-479</v>
          </cell>
          <cell r="BO20">
            <v>63.099999999999994</v>
          </cell>
          <cell r="BP20">
            <v>5</v>
          </cell>
          <cell r="BQ20">
            <v>63.793943350517317</v>
          </cell>
          <cell r="BR20">
            <v>15</v>
          </cell>
          <cell r="BS20">
            <v>71.099999999999994</v>
          </cell>
          <cell r="BT20">
            <v>9</v>
          </cell>
          <cell r="BU20">
            <v>85.5</v>
          </cell>
          <cell r="BV20">
            <v>2</v>
          </cell>
          <cell r="BW20">
            <v>80.05</v>
          </cell>
          <cell r="BX20">
            <v>6</v>
          </cell>
          <cell r="BY20">
            <v>104.3</v>
          </cell>
          <cell r="BZ20">
            <v>1</v>
          </cell>
          <cell r="CA20">
            <v>74</v>
          </cell>
          <cell r="CB20">
            <v>8</v>
          </cell>
        </row>
        <row r="21">
          <cell r="A21">
            <v>15</v>
          </cell>
          <cell r="B21" t="str">
            <v>VA 94-54-549</v>
          </cell>
          <cell r="G21">
            <v>72.5</v>
          </cell>
          <cell r="H21" t="str">
            <v>**</v>
          </cell>
          <cell r="I21">
            <v>78.599999999999994</v>
          </cell>
          <cell r="J21" t="str">
            <v>*</v>
          </cell>
          <cell r="K21">
            <v>50.5</v>
          </cell>
          <cell r="Q21">
            <v>62.079370934959414</v>
          </cell>
          <cell r="R21" t="str">
            <v>*</v>
          </cell>
          <cell r="W21">
            <v>78.900000000000006</v>
          </cell>
          <cell r="X21" t="str">
            <v>**</v>
          </cell>
          <cell r="Y21">
            <v>66.8</v>
          </cell>
          <cell r="AA21">
            <v>78.599999999999994</v>
          </cell>
          <cell r="AB21" t="str">
            <v>*</v>
          </cell>
          <cell r="AC21">
            <v>70.3</v>
          </cell>
          <cell r="AE21">
            <v>72</v>
          </cell>
          <cell r="AG21">
            <v>90</v>
          </cell>
          <cell r="AH21" t="str">
            <v>*</v>
          </cell>
          <cell r="AM21">
            <v>75.7</v>
          </cell>
          <cell r="AN21" t="str">
            <v>*</v>
          </cell>
          <cell r="AO21">
            <v>59</v>
          </cell>
          <cell r="AQ21">
            <v>103.7</v>
          </cell>
          <cell r="AY21">
            <v>95.5</v>
          </cell>
          <cell r="AZ21" t="str">
            <v>*</v>
          </cell>
          <cell r="BA21">
            <v>67.8</v>
          </cell>
          <cell r="BI21">
            <v>73.744566994996887</v>
          </cell>
          <cell r="BJ21">
            <v>3</v>
          </cell>
          <cell r="BK21">
            <v>74.798624728997297</v>
          </cell>
          <cell r="BL21">
            <v>3</v>
          </cell>
          <cell r="BM21">
            <v>15</v>
          </cell>
          <cell r="BN21" t="str">
            <v>VA 94-54-549</v>
          </cell>
          <cell r="BO21">
            <v>58.65</v>
          </cell>
          <cell r="BP21">
            <v>9</v>
          </cell>
          <cell r="BQ21">
            <v>71.059790311653146</v>
          </cell>
          <cell r="BR21">
            <v>2</v>
          </cell>
          <cell r="BS21">
            <v>78.900000000000006</v>
          </cell>
          <cell r="BT21">
            <v>1</v>
          </cell>
          <cell r="BU21">
            <v>73.633333333333326</v>
          </cell>
          <cell r="BV21">
            <v>19</v>
          </cell>
          <cell r="BW21">
            <v>82.85</v>
          </cell>
          <cell r="BX21">
            <v>3</v>
          </cell>
          <cell r="BY21">
            <v>81.349999999999994</v>
          </cell>
          <cell r="BZ21">
            <v>30</v>
          </cell>
          <cell r="CA21">
            <v>70.3</v>
          </cell>
          <cell r="CB21">
            <v>13</v>
          </cell>
        </row>
        <row r="22">
          <cell r="A22">
            <v>16</v>
          </cell>
          <cell r="B22" t="str">
            <v xml:space="preserve">AR 494B-2-2 </v>
          </cell>
          <cell r="G22">
            <v>69.400000000000006</v>
          </cell>
          <cell r="H22" t="str">
            <v>*</v>
          </cell>
          <cell r="I22">
            <v>77.7</v>
          </cell>
          <cell r="J22" t="str">
            <v>*</v>
          </cell>
          <cell r="K22">
            <v>49.9</v>
          </cell>
          <cell r="Q22">
            <v>51.864718120507533</v>
          </cell>
          <cell r="W22">
            <v>59.4</v>
          </cell>
          <cell r="Y22">
            <v>48.8</v>
          </cell>
          <cell r="AA22">
            <v>84.3</v>
          </cell>
          <cell r="AB22" t="str">
            <v>*</v>
          </cell>
          <cell r="AC22">
            <v>81</v>
          </cell>
          <cell r="AD22" t="str">
            <v>*</v>
          </cell>
          <cell r="AE22">
            <v>90</v>
          </cell>
          <cell r="AG22">
            <v>70</v>
          </cell>
          <cell r="AM22">
            <v>74.5</v>
          </cell>
          <cell r="AN22" t="str">
            <v>*</v>
          </cell>
          <cell r="AO22">
            <v>78</v>
          </cell>
          <cell r="AQ22">
            <v>127.1</v>
          </cell>
          <cell r="AR22" t="str">
            <v>*</v>
          </cell>
          <cell r="AY22">
            <v>86.1</v>
          </cell>
          <cell r="BA22">
            <v>66.099999999999994</v>
          </cell>
          <cell r="BI22">
            <v>73.997286009269814</v>
          </cell>
          <cell r="BJ22">
            <v>3</v>
          </cell>
          <cell r="BK22">
            <v>74.277647874700506</v>
          </cell>
          <cell r="BL22">
            <v>5</v>
          </cell>
          <cell r="BM22">
            <v>16</v>
          </cell>
          <cell r="BN22" t="str">
            <v xml:space="preserve">AR 494B-2-2 </v>
          </cell>
          <cell r="BO22">
            <v>49.349999999999994</v>
          </cell>
          <cell r="BP22">
            <v>26</v>
          </cell>
          <cell r="BQ22">
            <v>66.321572706835852</v>
          </cell>
          <cell r="BR22">
            <v>8</v>
          </cell>
          <cell r="BS22">
            <v>59.4</v>
          </cell>
          <cell r="BT22">
            <v>26</v>
          </cell>
          <cell r="BU22">
            <v>85.100000000000009</v>
          </cell>
          <cell r="BV22">
            <v>3</v>
          </cell>
          <cell r="BW22">
            <v>72.25</v>
          </cell>
          <cell r="BX22">
            <v>24</v>
          </cell>
          <cell r="BY22">
            <v>102.55</v>
          </cell>
          <cell r="BZ22">
            <v>2</v>
          </cell>
          <cell r="CA22">
            <v>81</v>
          </cell>
          <cell r="CB22">
            <v>3</v>
          </cell>
        </row>
        <row r="23">
          <cell r="A23">
            <v>17</v>
          </cell>
          <cell r="B23" t="str">
            <v xml:space="preserve">AR 584A-3-2 </v>
          </cell>
          <cell r="G23">
            <v>71.3</v>
          </cell>
          <cell r="H23" t="str">
            <v>*</v>
          </cell>
          <cell r="I23">
            <v>83.8</v>
          </cell>
          <cell r="J23" t="str">
            <v>*</v>
          </cell>
          <cell r="K23">
            <v>55.4</v>
          </cell>
          <cell r="L23" t="str">
            <v>*</v>
          </cell>
          <cell r="Q23">
            <v>67.728884161835751</v>
          </cell>
          <cell r="R23" t="str">
            <v>*</v>
          </cell>
          <cell r="W23">
            <v>65.599999999999994</v>
          </cell>
          <cell r="Y23">
            <v>78.900000000000006</v>
          </cell>
          <cell r="Z23" t="str">
            <v>*</v>
          </cell>
          <cell r="AA23">
            <v>81.7</v>
          </cell>
          <cell r="AB23" t="str">
            <v>*</v>
          </cell>
          <cell r="AC23">
            <v>81.900000000000006</v>
          </cell>
          <cell r="AD23" t="str">
            <v>**</v>
          </cell>
          <cell r="AE23">
            <v>97</v>
          </cell>
          <cell r="AF23" t="str">
            <v>*</v>
          </cell>
          <cell r="AG23">
            <v>77</v>
          </cell>
          <cell r="AM23">
            <v>75</v>
          </cell>
          <cell r="AN23" t="str">
            <v>*</v>
          </cell>
          <cell r="AO23">
            <v>77</v>
          </cell>
          <cell r="AQ23">
            <v>119.9</v>
          </cell>
          <cell r="AR23" t="str">
            <v>*</v>
          </cell>
          <cell r="AY23">
            <v>86.8</v>
          </cell>
          <cell r="AZ23" t="str">
            <v>*</v>
          </cell>
          <cell r="BA23">
            <v>68.2</v>
          </cell>
          <cell r="BI23">
            <v>79.402221858602758</v>
          </cell>
          <cell r="BJ23">
            <v>1</v>
          </cell>
          <cell r="BK23">
            <v>79.14859227745572</v>
          </cell>
          <cell r="BL23">
            <v>1</v>
          </cell>
          <cell r="BM23">
            <v>17</v>
          </cell>
          <cell r="BN23" t="str">
            <v xml:space="preserve">AR 584A-3-2 </v>
          </cell>
          <cell r="BO23">
            <v>67.150000000000006</v>
          </cell>
          <cell r="BP23">
            <v>3</v>
          </cell>
          <cell r="BQ23">
            <v>74.276294720611915</v>
          </cell>
          <cell r="BR23">
            <v>1</v>
          </cell>
          <cell r="BS23">
            <v>65.599999999999994</v>
          </cell>
          <cell r="BT23">
            <v>17</v>
          </cell>
          <cell r="BU23">
            <v>86.866666666666674</v>
          </cell>
          <cell r="BV23">
            <v>1</v>
          </cell>
          <cell r="BW23">
            <v>76</v>
          </cell>
          <cell r="BX23">
            <v>14</v>
          </cell>
          <cell r="BY23">
            <v>98.45</v>
          </cell>
          <cell r="BZ23">
            <v>5</v>
          </cell>
          <cell r="CA23">
            <v>81.900000000000006</v>
          </cell>
          <cell r="CB23">
            <v>1</v>
          </cell>
        </row>
        <row r="24">
          <cell r="A24">
            <v>18</v>
          </cell>
          <cell r="B24" t="str">
            <v xml:space="preserve">FL 92944RCX </v>
          </cell>
          <cell r="G24">
            <v>42.9</v>
          </cell>
          <cell r="I24">
            <v>63</v>
          </cell>
          <cell r="K24">
            <v>34.9</v>
          </cell>
          <cell r="Q24">
            <v>40.141407022333198</v>
          </cell>
          <cell r="W24">
            <v>71.8</v>
          </cell>
          <cell r="X24" t="str">
            <v>*</v>
          </cell>
          <cell r="Y24">
            <v>71.7</v>
          </cell>
          <cell r="Z24" t="str">
            <v>*</v>
          </cell>
          <cell r="AA24">
            <v>63.7</v>
          </cell>
          <cell r="AC24">
            <v>50.4</v>
          </cell>
          <cell r="AE24">
            <v>39</v>
          </cell>
          <cell r="AG24">
            <v>89</v>
          </cell>
          <cell r="AH24" t="str">
            <v>*</v>
          </cell>
          <cell r="AM24">
            <v>64.599999999999994</v>
          </cell>
          <cell r="AO24">
            <v>66</v>
          </cell>
          <cell r="AQ24">
            <v>113.5</v>
          </cell>
          <cell r="AY24">
            <v>59.5</v>
          </cell>
          <cell r="BA24">
            <v>54.8</v>
          </cell>
          <cell r="BI24">
            <v>62.357031309410246</v>
          </cell>
          <cell r="BJ24">
            <v>32</v>
          </cell>
          <cell r="BK24">
            <v>61.66276046815554</v>
          </cell>
          <cell r="BL24">
            <v>31</v>
          </cell>
          <cell r="BM24">
            <v>18</v>
          </cell>
          <cell r="BN24" t="str">
            <v xml:space="preserve">FL 92944RCX </v>
          </cell>
          <cell r="BO24">
            <v>53.3</v>
          </cell>
          <cell r="BP24">
            <v>17</v>
          </cell>
          <cell r="BQ24">
            <v>48.680469007444401</v>
          </cell>
          <cell r="BR24">
            <v>32</v>
          </cell>
          <cell r="BS24">
            <v>71.8</v>
          </cell>
          <cell r="BT24">
            <v>7</v>
          </cell>
          <cell r="BU24">
            <v>51.033333333333331</v>
          </cell>
          <cell r="BV24">
            <v>33</v>
          </cell>
          <cell r="BW24">
            <v>76.8</v>
          </cell>
          <cell r="BX24">
            <v>11</v>
          </cell>
          <cell r="BY24">
            <v>89.75</v>
          </cell>
          <cell r="BZ24">
            <v>15</v>
          </cell>
          <cell r="CA24">
            <v>50.4</v>
          </cell>
          <cell r="CB24">
            <v>33</v>
          </cell>
        </row>
        <row r="25">
          <cell r="A25">
            <v>19</v>
          </cell>
          <cell r="B25" t="str">
            <v xml:space="preserve">FL 931339AS </v>
          </cell>
          <cell r="G25">
            <v>19.600000000000001</v>
          </cell>
          <cell r="I25">
            <v>63.6</v>
          </cell>
          <cell r="K25">
            <v>34</v>
          </cell>
          <cell r="Q25">
            <v>42.733623013347938</v>
          </cell>
          <cell r="W25">
            <v>48.7</v>
          </cell>
          <cell r="Y25">
            <v>60.8</v>
          </cell>
          <cell r="AA25">
            <v>52.1</v>
          </cell>
          <cell r="AC25">
            <v>57.1</v>
          </cell>
          <cell r="AE25">
            <v>67</v>
          </cell>
          <cell r="AG25">
            <v>57</v>
          </cell>
          <cell r="AM25">
            <v>45.8</v>
          </cell>
          <cell r="AO25">
            <v>47</v>
          </cell>
          <cell r="AQ25">
            <v>95.2</v>
          </cell>
          <cell r="AY25">
            <v>59.9</v>
          </cell>
          <cell r="BA25">
            <v>53.2</v>
          </cell>
          <cell r="BI25">
            <v>53.125663308719076</v>
          </cell>
          <cell r="BJ25">
            <v>33</v>
          </cell>
          <cell r="BK25">
            <v>53.582241534223201</v>
          </cell>
          <cell r="BL25">
            <v>33</v>
          </cell>
          <cell r="BM25">
            <v>19</v>
          </cell>
          <cell r="BN25" t="str">
            <v xml:space="preserve">FL 931339AS </v>
          </cell>
          <cell r="BO25">
            <v>47.4</v>
          </cell>
          <cell r="BP25">
            <v>28</v>
          </cell>
          <cell r="BQ25">
            <v>41.977874337782644</v>
          </cell>
          <cell r="BR25">
            <v>33</v>
          </cell>
          <cell r="BS25">
            <v>48.7</v>
          </cell>
          <cell r="BT25">
            <v>32</v>
          </cell>
          <cell r="BU25">
            <v>58.733333333333327</v>
          </cell>
          <cell r="BV25">
            <v>32</v>
          </cell>
          <cell r="BW25">
            <v>51.4</v>
          </cell>
          <cell r="BX25">
            <v>33</v>
          </cell>
          <cell r="BY25">
            <v>71.099999999999994</v>
          </cell>
          <cell r="BZ25">
            <v>32</v>
          </cell>
          <cell r="CA25">
            <v>57.1</v>
          </cell>
          <cell r="CB25">
            <v>30</v>
          </cell>
        </row>
        <row r="26">
          <cell r="A26">
            <v>20</v>
          </cell>
          <cell r="B26" t="str">
            <v xml:space="preserve">FL 92944BX  </v>
          </cell>
          <cell r="G26">
            <v>34.4</v>
          </cell>
          <cell r="I26">
            <v>72.099999999999994</v>
          </cell>
          <cell r="K26">
            <v>37.4</v>
          </cell>
          <cell r="Q26">
            <v>43.332517107589297</v>
          </cell>
          <cell r="W26">
            <v>55.2</v>
          </cell>
          <cell r="Y26">
            <v>67.5</v>
          </cell>
          <cell r="AA26">
            <v>70.3</v>
          </cell>
          <cell r="AC26">
            <v>70.900000000000006</v>
          </cell>
          <cell r="AE26">
            <v>49</v>
          </cell>
          <cell r="AG26">
            <v>83</v>
          </cell>
          <cell r="AM26">
            <v>64.400000000000006</v>
          </cell>
          <cell r="AO26">
            <v>75</v>
          </cell>
          <cell r="AQ26">
            <v>127.5</v>
          </cell>
          <cell r="AR26" t="str">
            <v>**</v>
          </cell>
          <cell r="AY26">
            <v>39.4</v>
          </cell>
          <cell r="BA26">
            <v>51.7</v>
          </cell>
          <cell r="BI26">
            <v>65.387116700583789</v>
          </cell>
          <cell r="BJ26">
            <v>26</v>
          </cell>
          <cell r="BK26">
            <v>62.742167807172628</v>
          </cell>
          <cell r="BL26">
            <v>29</v>
          </cell>
          <cell r="BM26">
            <v>20</v>
          </cell>
          <cell r="BN26" t="str">
            <v xml:space="preserve">FL 92944BX  </v>
          </cell>
          <cell r="BO26">
            <v>52.45</v>
          </cell>
          <cell r="BP26">
            <v>17</v>
          </cell>
          <cell r="BQ26">
            <v>49.94417236919643</v>
          </cell>
          <cell r="BR26">
            <v>31</v>
          </cell>
          <cell r="BS26">
            <v>55.2</v>
          </cell>
          <cell r="BT26">
            <v>30</v>
          </cell>
          <cell r="BU26">
            <v>63.4</v>
          </cell>
          <cell r="BV26">
            <v>28</v>
          </cell>
          <cell r="BW26">
            <v>73.7</v>
          </cell>
          <cell r="BX26">
            <v>19</v>
          </cell>
          <cell r="BY26">
            <v>101.25</v>
          </cell>
          <cell r="BZ26">
            <v>3</v>
          </cell>
          <cell r="CA26">
            <v>70.900000000000006</v>
          </cell>
          <cell r="CB26">
            <v>11</v>
          </cell>
        </row>
        <row r="27">
          <cell r="A27">
            <v>21</v>
          </cell>
          <cell r="B27" t="str">
            <v xml:space="preserve">A93-6061    </v>
          </cell>
          <cell r="G27">
            <v>57.7</v>
          </cell>
          <cell r="H27" t="str">
            <v>*</v>
          </cell>
          <cell r="I27">
            <v>79.900000000000006</v>
          </cell>
          <cell r="J27" t="str">
            <v>*</v>
          </cell>
          <cell r="K27">
            <v>41.9</v>
          </cell>
          <cell r="Q27">
            <v>69.175531612911968</v>
          </cell>
          <cell r="R27" t="str">
            <v>*</v>
          </cell>
          <cell r="W27">
            <v>74.2</v>
          </cell>
          <cell r="X27" t="str">
            <v>*</v>
          </cell>
          <cell r="Y27">
            <v>51.2</v>
          </cell>
          <cell r="AA27">
            <v>63.8</v>
          </cell>
          <cell r="AC27">
            <v>71.400000000000006</v>
          </cell>
          <cell r="AE27">
            <v>62</v>
          </cell>
          <cell r="AG27">
            <v>50</v>
          </cell>
          <cell r="AM27">
            <v>58.9</v>
          </cell>
          <cell r="AO27">
            <v>61</v>
          </cell>
          <cell r="AQ27">
            <v>107.8</v>
          </cell>
          <cell r="AY27">
            <v>72</v>
          </cell>
          <cell r="BA27">
            <v>74.099999999999994</v>
          </cell>
          <cell r="BB27" t="str">
            <v>*</v>
          </cell>
          <cell r="BI27">
            <v>65.305810124070149</v>
          </cell>
          <cell r="BJ27">
            <v>26</v>
          </cell>
          <cell r="BK27">
            <v>66.338368774194137</v>
          </cell>
          <cell r="BL27">
            <v>24</v>
          </cell>
          <cell r="BM27">
            <v>21</v>
          </cell>
          <cell r="BN27" t="str">
            <v xml:space="preserve">A93-6061    </v>
          </cell>
          <cell r="BO27">
            <v>46.55</v>
          </cell>
          <cell r="BP27">
            <v>28</v>
          </cell>
          <cell r="BQ27">
            <v>68.925177204304006</v>
          </cell>
          <cell r="BR27">
            <v>4</v>
          </cell>
          <cell r="BS27">
            <v>74.2</v>
          </cell>
          <cell r="BT27">
            <v>5</v>
          </cell>
          <cell r="BU27">
            <v>65.733333333333334</v>
          </cell>
          <cell r="BV27">
            <v>26</v>
          </cell>
          <cell r="BW27">
            <v>54.45</v>
          </cell>
          <cell r="BX27">
            <v>32</v>
          </cell>
          <cell r="BY27">
            <v>84.4</v>
          </cell>
          <cell r="BZ27">
            <v>26</v>
          </cell>
          <cell r="CA27">
            <v>71.400000000000006</v>
          </cell>
          <cell r="CB27">
            <v>11</v>
          </cell>
        </row>
        <row r="28">
          <cell r="A28">
            <v>22</v>
          </cell>
          <cell r="B28" t="str">
            <v xml:space="preserve">A93-6227    </v>
          </cell>
          <cell r="G28">
            <v>57.7</v>
          </cell>
          <cell r="H28" t="str">
            <v>*</v>
          </cell>
          <cell r="I28">
            <v>75.7</v>
          </cell>
          <cell r="J28" t="str">
            <v>*</v>
          </cell>
          <cell r="K28">
            <v>47</v>
          </cell>
          <cell r="Q28">
            <v>58.4313389249415</v>
          </cell>
          <cell r="W28">
            <v>66</v>
          </cell>
          <cell r="Y28">
            <v>56.6</v>
          </cell>
          <cell r="AA28">
            <v>52.4</v>
          </cell>
          <cell r="AC28">
            <v>71.8</v>
          </cell>
          <cell r="AE28">
            <v>77</v>
          </cell>
          <cell r="AG28">
            <v>72</v>
          </cell>
          <cell r="AM28">
            <v>62.3</v>
          </cell>
          <cell r="AO28">
            <v>60</v>
          </cell>
          <cell r="AQ28">
            <v>120.7</v>
          </cell>
          <cell r="AR28" t="str">
            <v>*</v>
          </cell>
          <cell r="AY28">
            <v>78</v>
          </cell>
          <cell r="BA28">
            <v>31.4</v>
          </cell>
          <cell r="BI28">
            <v>67.510102994226273</v>
          </cell>
          <cell r="BJ28">
            <v>22</v>
          </cell>
          <cell r="BK28">
            <v>65.802089261662758</v>
          </cell>
          <cell r="BL28">
            <v>24</v>
          </cell>
          <cell r="BM28">
            <v>22</v>
          </cell>
          <cell r="BN28" t="str">
            <v xml:space="preserve">A93-6227    </v>
          </cell>
          <cell r="BO28">
            <v>51.8</v>
          </cell>
          <cell r="BP28">
            <v>22</v>
          </cell>
          <cell r="BQ28">
            <v>63.943779641647176</v>
          </cell>
          <cell r="BR28">
            <v>15</v>
          </cell>
          <cell r="BS28">
            <v>66</v>
          </cell>
          <cell r="BT28">
            <v>17</v>
          </cell>
          <cell r="BU28">
            <v>67.066666666666663</v>
          </cell>
          <cell r="BV28">
            <v>24</v>
          </cell>
          <cell r="BW28">
            <v>67.150000000000006</v>
          </cell>
          <cell r="BX28">
            <v>29</v>
          </cell>
          <cell r="BY28">
            <v>90.35</v>
          </cell>
          <cell r="BZ28">
            <v>15</v>
          </cell>
          <cell r="CA28">
            <v>71.8</v>
          </cell>
          <cell r="CB28">
            <v>9</v>
          </cell>
        </row>
        <row r="29">
          <cell r="A29">
            <v>23</v>
          </cell>
          <cell r="B29" t="str">
            <v xml:space="preserve">A93*7162    </v>
          </cell>
          <cell r="G29">
            <v>58.2</v>
          </cell>
          <cell r="H29" t="str">
            <v>*</v>
          </cell>
          <cell r="I29">
            <v>65.2</v>
          </cell>
          <cell r="K29">
            <v>53.8</v>
          </cell>
          <cell r="L29" t="str">
            <v>*</v>
          </cell>
          <cell r="Q29">
            <v>76.215392982277791</v>
          </cell>
          <cell r="R29" t="str">
            <v>**</v>
          </cell>
          <cell r="W29">
            <v>74.7</v>
          </cell>
          <cell r="X29" t="str">
            <v>*</v>
          </cell>
          <cell r="Y29">
            <v>56.9</v>
          </cell>
          <cell r="AA29">
            <v>74</v>
          </cell>
          <cell r="AC29">
            <v>67.5</v>
          </cell>
          <cell r="AE29">
            <v>89</v>
          </cell>
          <cell r="AG29">
            <v>84</v>
          </cell>
          <cell r="AM29">
            <v>73.7</v>
          </cell>
          <cell r="AN29" t="str">
            <v>*</v>
          </cell>
          <cell r="AO29">
            <v>61</v>
          </cell>
          <cell r="AQ29">
            <v>117.5</v>
          </cell>
          <cell r="AR29" t="str">
            <v>*</v>
          </cell>
          <cell r="AY29">
            <v>96</v>
          </cell>
          <cell r="AZ29" t="str">
            <v>**</v>
          </cell>
          <cell r="BA29">
            <v>77.5</v>
          </cell>
          <cell r="BB29" t="str">
            <v>**</v>
          </cell>
          <cell r="BI29">
            <v>73.208876383252132</v>
          </cell>
          <cell r="BJ29">
            <v>7</v>
          </cell>
          <cell r="BK29">
            <v>75.014359532151857</v>
          </cell>
          <cell r="BL29">
            <v>3</v>
          </cell>
          <cell r="BM29">
            <v>23</v>
          </cell>
          <cell r="BN29" t="str">
            <v xml:space="preserve">A93*7162    </v>
          </cell>
          <cell r="BO29">
            <v>55.349999999999994</v>
          </cell>
          <cell r="BP29">
            <v>13</v>
          </cell>
          <cell r="BQ29">
            <v>66.538464327425928</v>
          </cell>
          <cell r="BR29">
            <v>6</v>
          </cell>
          <cell r="BS29">
            <v>74.7</v>
          </cell>
          <cell r="BT29">
            <v>3</v>
          </cell>
          <cell r="BU29">
            <v>76.833333333333329</v>
          </cell>
          <cell r="BV29">
            <v>14</v>
          </cell>
          <cell r="BW29">
            <v>78.849999999999994</v>
          </cell>
          <cell r="BX29">
            <v>8</v>
          </cell>
          <cell r="BY29">
            <v>89.25</v>
          </cell>
          <cell r="BZ29">
            <v>18</v>
          </cell>
          <cell r="CA29">
            <v>67.5</v>
          </cell>
          <cell r="CB29">
            <v>15</v>
          </cell>
        </row>
        <row r="30">
          <cell r="A30">
            <v>24</v>
          </cell>
          <cell r="B30" t="str">
            <v xml:space="preserve">L920738     </v>
          </cell>
          <cell r="G30">
            <v>55.1</v>
          </cell>
          <cell r="H30" t="str">
            <v>*</v>
          </cell>
          <cell r="I30">
            <v>83.5</v>
          </cell>
          <cell r="J30" t="str">
            <v>*</v>
          </cell>
          <cell r="K30">
            <v>43.5</v>
          </cell>
          <cell r="Q30">
            <v>53.143283577832086</v>
          </cell>
          <cell r="W30">
            <v>74.900000000000006</v>
          </cell>
          <cell r="X30" t="str">
            <v>*</v>
          </cell>
          <cell r="Y30">
            <v>62.4</v>
          </cell>
          <cell r="AA30">
            <v>70.3</v>
          </cell>
          <cell r="AC30">
            <v>82.2</v>
          </cell>
          <cell r="AD30" t="str">
            <v>**</v>
          </cell>
          <cell r="AE30">
            <v>98</v>
          </cell>
          <cell r="AF30" t="str">
            <v>*</v>
          </cell>
          <cell r="AG30">
            <v>83</v>
          </cell>
          <cell r="AM30">
            <v>64.099999999999994</v>
          </cell>
          <cell r="AO30">
            <v>72</v>
          </cell>
          <cell r="AQ30">
            <v>110.8</v>
          </cell>
          <cell r="AY30">
            <v>87.6</v>
          </cell>
          <cell r="AZ30" t="str">
            <v>*</v>
          </cell>
          <cell r="BA30">
            <v>65.599999999999994</v>
          </cell>
          <cell r="BI30">
            <v>73.30332950598708</v>
          </cell>
          <cell r="BJ30">
            <v>7</v>
          </cell>
          <cell r="BK30">
            <v>73.742885571855453</v>
          </cell>
          <cell r="BL30">
            <v>5</v>
          </cell>
          <cell r="BM30">
            <v>24</v>
          </cell>
          <cell r="BN30" t="str">
            <v xml:space="preserve">L920738     </v>
          </cell>
          <cell r="BO30">
            <v>52.95</v>
          </cell>
          <cell r="BP30">
            <v>17</v>
          </cell>
          <cell r="BQ30">
            <v>63.91442785927736</v>
          </cell>
          <cell r="BR30">
            <v>15</v>
          </cell>
          <cell r="BS30">
            <v>74.900000000000006</v>
          </cell>
          <cell r="BT30">
            <v>3</v>
          </cell>
          <cell r="BU30">
            <v>83.5</v>
          </cell>
          <cell r="BV30">
            <v>4</v>
          </cell>
          <cell r="BW30">
            <v>73.55</v>
          </cell>
          <cell r="BX30">
            <v>19</v>
          </cell>
          <cell r="BY30">
            <v>91.4</v>
          </cell>
          <cell r="BZ30">
            <v>14</v>
          </cell>
          <cell r="CA30">
            <v>82.2</v>
          </cell>
          <cell r="CB30">
            <v>1</v>
          </cell>
        </row>
        <row r="31">
          <cell r="A31">
            <v>25</v>
          </cell>
          <cell r="B31" t="str">
            <v xml:space="preserve">L920024     </v>
          </cell>
          <cell r="G31">
            <v>51</v>
          </cell>
          <cell r="I31">
            <v>75.3</v>
          </cell>
          <cell r="J31" t="str">
            <v>*</v>
          </cell>
          <cell r="K31">
            <v>34.1</v>
          </cell>
          <cell r="Q31">
            <v>55.698782628464187</v>
          </cell>
          <cell r="W31">
            <v>62.9</v>
          </cell>
          <cell r="Y31">
            <v>66.8</v>
          </cell>
          <cell r="AA31">
            <v>64.3</v>
          </cell>
          <cell r="AC31">
            <v>78.5</v>
          </cell>
          <cell r="AD31" t="str">
            <v>*</v>
          </cell>
          <cell r="AE31">
            <v>98</v>
          </cell>
          <cell r="AF31" t="str">
            <v>*</v>
          </cell>
          <cell r="AG31">
            <v>79</v>
          </cell>
          <cell r="AM31">
            <v>71.599999999999994</v>
          </cell>
          <cell r="AO31">
            <v>75</v>
          </cell>
          <cell r="AQ31">
            <v>95</v>
          </cell>
          <cell r="AY31">
            <v>85.8</v>
          </cell>
          <cell r="BA31">
            <v>66.8</v>
          </cell>
          <cell r="BI31">
            <v>69.784521740651101</v>
          </cell>
          <cell r="BJ31">
            <v>15</v>
          </cell>
          <cell r="BK31">
            <v>70.653252175230961</v>
          </cell>
          <cell r="BL31">
            <v>14</v>
          </cell>
          <cell r="BM31">
            <v>25</v>
          </cell>
          <cell r="BN31" t="str">
            <v xml:space="preserve">L920024     </v>
          </cell>
          <cell r="BO31">
            <v>50.45</v>
          </cell>
          <cell r="BP31">
            <v>24</v>
          </cell>
          <cell r="BQ31">
            <v>60.66626087615473</v>
          </cell>
          <cell r="BR31">
            <v>22</v>
          </cell>
          <cell r="BS31">
            <v>62.9</v>
          </cell>
          <cell r="BT31">
            <v>24</v>
          </cell>
          <cell r="BU31">
            <v>80.266666666666666</v>
          </cell>
          <cell r="BV31">
            <v>5</v>
          </cell>
          <cell r="BW31">
            <v>75.3</v>
          </cell>
          <cell r="BX31">
            <v>16</v>
          </cell>
          <cell r="BY31">
            <v>85</v>
          </cell>
          <cell r="BZ31">
            <v>25</v>
          </cell>
          <cell r="CA31">
            <v>78.5</v>
          </cell>
          <cell r="CB31">
            <v>5</v>
          </cell>
        </row>
        <row r="32">
          <cell r="A32">
            <v>26</v>
          </cell>
          <cell r="B32" t="str">
            <v xml:space="preserve">LA8889-B2-1 </v>
          </cell>
          <cell r="G32">
            <v>47</v>
          </cell>
          <cell r="I32">
            <v>70.099999999999994</v>
          </cell>
          <cell r="K32">
            <v>43.8</v>
          </cell>
          <cell r="Q32">
            <v>50.728124832662544</v>
          </cell>
          <cell r="W32">
            <v>33.5</v>
          </cell>
          <cell r="Y32">
            <v>68.900000000000006</v>
          </cell>
          <cell r="AA32">
            <v>62.8</v>
          </cell>
          <cell r="AC32">
            <v>63</v>
          </cell>
          <cell r="AE32">
            <v>84</v>
          </cell>
          <cell r="AG32">
            <v>85</v>
          </cell>
          <cell r="AH32" t="str">
            <v>*</v>
          </cell>
          <cell r="AM32">
            <v>69.099999999999994</v>
          </cell>
          <cell r="AO32">
            <v>61</v>
          </cell>
          <cell r="AQ32">
            <v>75.599999999999994</v>
          </cell>
          <cell r="AY32">
            <v>78.900000000000006</v>
          </cell>
          <cell r="BA32">
            <v>53.7</v>
          </cell>
          <cell r="BI32">
            <v>62.656009602512505</v>
          </cell>
          <cell r="BJ32">
            <v>30</v>
          </cell>
          <cell r="BK32">
            <v>63.141874988844172</v>
          </cell>
          <cell r="BL32">
            <v>29</v>
          </cell>
          <cell r="BM32">
            <v>26</v>
          </cell>
          <cell r="BN32" t="str">
            <v xml:space="preserve">LA8889-B2-1 </v>
          </cell>
          <cell r="BO32">
            <v>56.35</v>
          </cell>
          <cell r="BP32">
            <v>11</v>
          </cell>
          <cell r="BQ32">
            <v>55.942708277554175</v>
          </cell>
          <cell r="BR32">
            <v>26</v>
          </cell>
          <cell r="BS32">
            <v>33.5</v>
          </cell>
          <cell r="BT32">
            <v>33</v>
          </cell>
          <cell r="BU32">
            <v>69.933333333333337</v>
          </cell>
          <cell r="BV32">
            <v>20</v>
          </cell>
          <cell r="BW32">
            <v>77.05</v>
          </cell>
          <cell r="BX32">
            <v>11</v>
          </cell>
          <cell r="BY32">
            <v>68.3</v>
          </cell>
          <cell r="BZ32">
            <v>33</v>
          </cell>
          <cell r="CA32">
            <v>63</v>
          </cell>
          <cell r="CB32">
            <v>27</v>
          </cell>
        </row>
        <row r="33">
          <cell r="A33">
            <v>27</v>
          </cell>
          <cell r="B33" t="str">
            <v xml:space="preserve">LA8529-B3-  </v>
          </cell>
          <cell r="G33">
            <v>68.3</v>
          </cell>
          <cell r="H33" t="str">
            <v>*</v>
          </cell>
          <cell r="I33">
            <v>70.2</v>
          </cell>
          <cell r="K33">
            <v>54.7</v>
          </cell>
          <cell r="L33" t="str">
            <v>*</v>
          </cell>
          <cell r="Q33">
            <v>57.406528322261437</v>
          </cell>
          <cell r="W33">
            <v>59.2</v>
          </cell>
          <cell r="Y33">
            <v>70.3</v>
          </cell>
          <cell r="AA33">
            <v>57.5</v>
          </cell>
          <cell r="AC33">
            <v>68</v>
          </cell>
          <cell r="AE33">
            <v>83</v>
          </cell>
          <cell r="AG33">
            <v>72</v>
          </cell>
          <cell r="AM33">
            <v>66.8</v>
          </cell>
          <cell r="AO33">
            <v>54</v>
          </cell>
          <cell r="AQ33">
            <v>121.9</v>
          </cell>
          <cell r="AR33" t="str">
            <v>*</v>
          </cell>
          <cell r="AY33">
            <v>77.599999999999994</v>
          </cell>
          <cell r="BA33">
            <v>53</v>
          </cell>
          <cell r="BI33">
            <v>69.485117563250881</v>
          </cell>
          <cell r="BJ33">
            <v>15</v>
          </cell>
          <cell r="BK33">
            <v>68.927101888150759</v>
          </cell>
          <cell r="BL33">
            <v>20</v>
          </cell>
          <cell r="BM33">
            <v>27</v>
          </cell>
          <cell r="BN33" t="str">
            <v xml:space="preserve">LA8529-B3-  </v>
          </cell>
          <cell r="BO33">
            <v>62.5</v>
          </cell>
          <cell r="BP33">
            <v>5</v>
          </cell>
          <cell r="BQ33">
            <v>65.302176107420479</v>
          </cell>
          <cell r="BR33">
            <v>10</v>
          </cell>
          <cell r="BS33">
            <v>59.2</v>
          </cell>
          <cell r="BT33">
            <v>26</v>
          </cell>
          <cell r="BU33">
            <v>69.5</v>
          </cell>
          <cell r="BV33">
            <v>20</v>
          </cell>
          <cell r="BW33">
            <v>69.400000000000006</v>
          </cell>
          <cell r="BX33">
            <v>27</v>
          </cell>
          <cell r="BY33">
            <v>87.95</v>
          </cell>
          <cell r="BZ33">
            <v>21</v>
          </cell>
          <cell r="CA33">
            <v>68</v>
          </cell>
          <cell r="CB33">
            <v>15</v>
          </cell>
        </row>
        <row r="34">
          <cell r="A34">
            <v>28</v>
          </cell>
          <cell r="B34" t="str">
            <v>LA 87167-D8-</v>
          </cell>
          <cell r="G34">
            <v>55.3</v>
          </cell>
          <cell r="H34" t="str">
            <v>*</v>
          </cell>
          <cell r="I34">
            <v>75</v>
          </cell>
          <cell r="J34" t="str">
            <v>*</v>
          </cell>
          <cell r="K34">
            <v>58.6</v>
          </cell>
          <cell r="L34" t="str">
            <v>*</v>
          </cell>
          <cell r="Q34">
            <v>48.593646698418098</v>
          </cell>
          <cell r="W34">
            <v>54.9</v>
          </cell>
          <cell r="Y34">
            <v>76</v>
          </cell>
          <cell r="Z34" t="str">
            <v>*</v>
          </cell>
          <cell r="AA34">
            <v>69.8</v>
          </cell>
          <cell r="AC34">
            <v>65.099999999999994</v>
          </cell>
          <cell r="AE34">
            <v>98</v>
          </cell>
          <cell r="AF34" t="str">
            <v>*</v>
          </cell>
          <cell r="AG34">
            <v>87</v>
          </cell>
          <cell r="AH34" t="str">
            <v>*</v>
          </cell>
          <cell r="AM34">
            <v>73.7</v>
          </cell>
          <cell r="AN34" t="str">
            <v>*</v>
          </cell>
          <cell r="AO34">
            <v>77</v>
          </cell>
          <cell r="AQ34">
            <v>101</v>
          </cell>
          <cell r="AY34">
            <v>75.8</v>
          </cell>
          <cell r="BA34">
            <v>51.3</v>
          </cell>
          <cell r="BI34">
            <v>72.307203592186013</v>
          </cell>
          <cell r="BJ34">
            <v>13</v>
          </cell>
          <cell r="BK34">
            <v>71.139576446561207</v>
          </cell>
          <cell r="BL34">
            <v>14</v>
          </cell>
          <cell r="BM34">
            <v>28</v>
          </cell>
          <cell r="BN34" t="str">
            <v>LA 87167-D8-</v>
          </cell>
          <cell r="BO34">
            <v>67.3</v>
          </cell>
          <cell r="BP34">
            <v>3</v>
          </cell>
          <cell r="BQ34">
            <v>59.631215566139367</v>
          </cell>
          <cell r="BR34">
            <v>24</v>
          </cell>
          <cell r="BS34">
            <v>54.9</v>
          </cell>
          <cell r="BT34">
            <v>30</v>
          </cell>
          <cell r="BU34">
            <v>77.633333333333326</v>
          </cell>
          <cell r="BV34">
            <v>9</v>
          </cell>
          <cell r="BW34">
            <v>80.349999999999994</v>
          </cell>
          <cell r="BX34">
            <v>6</v>
          </cell>
          <cell r="BY34">
            <v>89</v>
          </cell>
          <cell r="BZ34">
            <v>18</v>
          </cell>
          <cell r="CA34">
            <v>65.099999999999994</v>
          </cell>
          <cell r="CB34">
            <v>23</v>
          </cell>
        </row>
        <row r="35">
          <cell r="A35">
            <v>29</v>
          </cell>
          <cell r="B35" t="str">
            <v xml:space="preserve">TX 92D7702  </v>
          </cell>
          <cell r="G35">
            <v>65.400000000000006</v>
          </cell>
          <cell r="H35" t="str">
            <v>*</v>
          </cell>
          <cell r="I35">
            <v>84.5</v>
          </cell>
          <cell r="J35" t="str">
            <v>**</v>
          </cell>
          <cell r="K35">
            <v>40.299999999999997</v>
          </cell>
          <cell r="Q35">
            <v>53.308101843549736</v>
          </cell>
          <cell r="W35">
            <v>68.3</v>
          </cell>
          <cell r="Y35">
            <v>68.400000000000006</v>
          </cell>
          <cell r="AA35">
            <v>56.7</v>
          </cell>
          <cell r="AC35">
            <v>59.7</v>
          </cell>
          <cell r="AE35">
            <v>68</v>
          </cell>
          <cell r="AG35">
            <v>67</v>
          </cell>
          <cell r="AM35">
            <v>49.9</v>
          </cell>
          <cell r="AO35">
            <v>52</v>
          </cell>
          <cell r="AQ35">
            <v>103.4</v>
          </cell>
          <cell r="AY35">
            <v>82.4</v>
          </cell>
          <cell r="BA35">
            <v>60.4</v>
          </cell>
          <cell r="BI35">
            <v>64.377546295657666</v>
          </cell>
          <cell r="BJ35">
            <v>29</v>
          </cell>
          <cell r="BK35">
            <v>65.313873456236635</v>
          </cell>
          <cell r="BL35">
            <v>27</v>
          </cell>
          <cell r="BM35">
            <v>29</v>
          </cell>
          <cell r="BN35" t="str">
            <v xml:space="preserve">TX 92D7702  </v>
          </cell>
          <cell r="BO35">
            <v>54.35</v>
          </cell>
          <cell r="BP35">
            <v>14</v>
          </cell>
          <cell r="BQ35">
            <v>67.736033947849918</v>
          </cell>
          <cell r="BR35">
            <v>5</v>
          </cell>
          <cell r="BS35">
            <v>68.3</v>
          </cell>
          <cell r="BT35">
            <v>14</v>
          </cell>
          <cell r="BU35">
            <v>61.466666666666669</v>
          </cell>
          <cell r="BV35">
            <v>29</v>
          </cell>
          <cell r="BW35">
            <v>58.45</v>
          </cell>
          <cell r="BX35">
            <v>31</v>
          </cell>
          <cell r="BY35">
            <v>77.7</v>
          </cell>
          <cell r="BZ35">
            <v>31</v>
          </cell>
          <cell r="CA35">
            <v>59.7</v>
          </cell>
          <cell r="CB35">
            <v>29</v>
          </cell>
        </row>
        <row r="36">
          <cell r="A36">
            <v>30</v>
          </cell>
          <cell r="B36" t="str">
            <v xml:space="preserve">TX 92D8102  </v>
          </cell>
          <cell r="G36">
            <v>63.2</v>
          </cell>
          <cell r="H36" t="str">
            <v>*</v>
          </cell>
          <cell r="I36">
            <v>73.900000000000006</v>
          </cell>
          <cell r="J36" t="str">
            <v>*</v>
          </cell>
          <cell r="K36">
            <v>44.7</v>
          </cell>
          <cell r="Q36">
            <v>55.156187842809544</v>
          </cell>
          <cell r="W36">
            <v>70</v>
          </cell>
          <cell r="X36" t="str">
            <v>*</v>
          </cell>
          <cell r="Y36">
            <v>51.5</v>
          </cell>
          <cell r="AA36">
            <v>67.900000000000006</v>
          </cell>
          <cell r="AC36">
            <v>64.7</v>
          </cell>
          <cell r="AE36">
            <v>59</v>
          </cell>
          <cell r="AG36">
            <v>76</v>
          </cell>
          <cell r="AM36">
            <v>67.8</v>
          </cell>
          <cell r="AO36">
            <v>58</v>
          </cell>
          <cell r="AQ36">
            <v>118.1</v>
          </cell>
          <cell r="AR36" t="str">
            <v>*</v>
          </cell>
          <cell r="AY36">
            <v>65.099999999999994</v>
          </cell>
          <cell r="BA36">
            <v>63.2</v>
          </cell>
          <cell r="BI36">
            <v>66.919706757139195</v>
          </cell>
          <cell r="BJ36">
            <v>23</v>
          </cell>
          <cell r="BK36">
            <v>66.550412522853975</v>
          </cell>
          <cell r="BL36">
            <v>22</v>
          </cell>
          <cell r="BM36">
            <v>30</v>
          </cell>
          <cell r="BN36" t="str">
            <v xml:space="preserve">TX 92D8102  </v>
          </cell>
          <cell r="BO36">
            <v>48.1</v>
          </cell>
          <cell r="BP36">
            <v>27</v>
          </cell>
          <cell r="BQ36">
            <v>64.085395947603189</v>
          </cell>
          <cell r="BR36">
            <v>15</v>
          </cell>
          <cell r="BS36">
            <v>70</v>
          </cell>
          <cell r="BT36">
            <v>11</v>
          </cell>
          <cell r="BU36">
            <v>63.866666666666674</v>
          </cell>
          <cell r="BV36">
            <v>27</v>
          </cell>
          <cell r="BW36">
            <v>71.900000000000006</v>
          </cell>
          <cell r="BX36">
            <v>24</v>
          </cell>
          <cell r="BY36">
            <v>88.05</v>
          </cell>
          <cell r="BZ36">
            <v>21</v>
          </cell>
          <cell r="CA36">
            <v>64.7</v>
          </cell>
          <cell r="CB36">
            <v>23</v>
          </cell>
        </row>
        <row r="37">
          <cell r="A37">
            <v>31</v>
          </cell>
          <cell r="B37" t="str">
            <v xml:space="preserve">NCV93-1007  </v>
          </cell>
          <cell r="G37">
            <v>67.5</v>
          </cell>
          <cell r="H37" t="str">
            <v>*</v>
          </cell>
          <cell r="I37">
            <v>83.4</v>
          </cell>
          <cell r="J37" t="str">
            <v>*</v>
          </cell>
          <cell r="K37">
            <v>43.9</v>
          </cell>
          <cell r="Q37">
            <v>40.834133297552427</v>
          </cell>
          <cell r="W37">
            <v>70.2</v>
          </cell>
          <cell r="X37" t="str">
            <v>*</v>
          </cell>
          <cell r="Y37">
            <v>74.400000000000006</v>
          </cell>
          <cell r="Z37" t="str">
            <v>*</v>
          </cell>
          <cell r="AA37">
            <v>67.2</v>
          </cell>
          <cell r="AC37">
            <v>80.3</v>
          </cell>
          <cell r="AD37" t="str">
            <v>*</v>
          </cell>
          <cell r="AE37">
            <v>80</v>
          </cell>
          <cell r="AG37">
            <v>87</v>
          </cell>
          <cell r="AH37" t="str">
            <v>*</v>
          </cell>
          <cell r="AM37">
            <v>64.2</v>
          </cell>
          <cell r="AO37">
            <v>73</v>
          </cell>
          <cell r="AQ37">
            <v>114.4</v>
          </cell>
          <cell r="AY37">
            <v>84.4</v>
          </cell>
          <cell r="BA37">
            <v>51.9</v>
          </cell>
          <cell r="BI37">
            <v>72.79493333058096</v>
          </cell>
          <cell r="BJ37">
            <v>7</v>
          </cell>
          <cell r="BK37">
            <v>72.175608886503511</v>
          </cell>
          <cell r="BL37">
            <v>11</v>
          </cell>
          <cell r="BM37">
            <v>31</v>
          </cell>
          <cell r="BN37" t="str">
            <v xml:space="preserve">NCV93-1007  </v>
          </cell>
          <cell r="BO37">
            <v>59.150000000000006</v>
          </cell>
          <cell r="BP37">
            <v>9</v>
          </cell>
          <cell r="BQ37">
            <v>63.911377765850808</v>
          </cell>
          <cell r="BR37">
            <v>15</v>
          </cell>
          <cell r="BS37">
            <v>70.2</v>
          </cell>
          <cell r="BT37">
            <v>11</v>
          </cell>
          <cell r="BU37">
            <v>75.833333333333329</v>
          </cell>
          <cell r="BV37">
            <v>16</v>
          </cell>
          <cell r="BW37">
            <v>75.599999999999994</v>
          </cell>
          <cell r="BX37">
            <v>14</v>
          </cell>
          <cell r="BY37">
            <v>93.7</v>
          </cell>
          <cell r="BZ37">
            <v>7</v>
          </cell>
          <cell r="CA37">
            <v>80.3</v>
          </cell>
          <cell r="CB37">
            <v>4</v>
          </cell>
        </row>
        <row r="38">
          <cell r="A38">
            <v>32</v>
          </cell>
          <cell r="B38" t="str">
            <v xml:space="preserve">NCV93-612   </v>
          </cell>
          <cell r="G38">
            <v>43.7</v>
          </cell>
          <cell r="I38">
            <v>66.5</v>
          </cell>
          <cell r="K38">
            <v>44.6</v>
          </cell>
          <cell r="Q38">
            <v>53.262409651073554</v>
          </cell>
          <cell r="W38">
            <v>69.900000000000006</v>
          </cell>
          <cell r="X38" t="str">
            <v>*</v>
          </cell>
          <cell r="Y38">
            <v>60.3</v>
          </cell>
          <cell r="AA38">
            <v>69.900000000000006</v>
          </cell>
          <cell r="AC38">
            <v>64.400000000000006</v>
          </cell>
          <cell r="AE38">
            <v>99</v>
          </cell>
          <cell r="AF38" t="str">
            <v>*</v>
          </cell>
          <cell r="AG38">
            <v>85</v>
          </cell>
          <cell r="AH38" t="str">
            <v>*</v>
          </cell>
          <cell r="AM38">
            <v>69.8</v>
          </cell>
          <cell r="AO38">
            <v>73</v>
          </cell>
          <cell r="AQ38">
            <v>110.5</v>
          </cell>
          <cell r="AY38">
            <v>75.7</v>
          </cell>
          <cell r="BA38">
            <v>57.2</v>
          </cell>
          <cell r="BI38">
            <v>69.989416127005654</v>
          </cell>
          <cell r="BJ38">
            <v>15</v>
          </cell>
          <cell r="BK38">
            <v>69.517493976738237</v>
          </cell>
          <cell r="BL38">
            <v>17</v>
          </cell>
          <cell r="BM38">
            <v>32</v>
          </cell>
          <cell r="BN38" t="str">
            <v xml:space="preserve">NCV93-612   </v>
          </cell>
          <cell r="BO38">
            <v>52.45</v>
          </cell>
          <cell r="BP38">
            <v>17</v>
          </cell>
          <cell r="BQ38">
            <v>54.487469883691183</v>
          </cell>
          <cell r="BR38">
            <v>27</v>
          </cell>
          <cell r="BS38">
            <v>69.900000000000006</v>
          </cell>
          <cell r="BT38">
            <v>11</v>
          </cell>
          <cell r="BU38">
            <v>77.766666666666666</v>
          </cell>
          <cell r="BV38">
            <v>9</v>
          </cell>
          <cell r="BW38">
            <v>77.400000000000006</v>
          </cell>
          <cell r="BX38">
            <v>11</v>
          </cell>
          <cell r="BY38">
            <v>91.75</v>
          </cell>
          <cell r="BZ38">
            <v>12</v>
          </cell>
          <cell r="CA38">
            <v>64.400000000000006</v>
          </cell>
          <cell r="CB38">
            <v>25</v>
          </cell>
        </row>
        <row r="39">
          <cell r="A39">
            <v>33</v>
          </cell>
          <cell r="B39" t="str">
            <v xml:space="preserve">TX18NT      </v>
          </cell>
          <cell r="G39">
            <v>19.600000000000001</v>
          </cell>
          <cell r="I39">
            <v>77.7</v>
          </cell>
          <cell r="J39" t="str">
            <v>*</v>
          </cell>
          <cell r="K39">
            <v>36.299999999999997</v>
          </cell>
          <cell r="Q39">
            <v>57.12095211928532</v>
          </cell>
          <cell r="W39">
            <v>71.599999999999994</v>
          </cell>
          <cell r="X39" t="str">
            <v>*</v>
          </cell>
          <cell r="Y39">
            <v>50.1</v>
          </cell>
          <cell r="AA39">
            <v>78.3</v>
          </cell>
          <cell r="AB39" t="str">
            <v>*</v>
          </cell>
          <cell r="AC39">
            <v>74.8</v>
          </cell>
          <cell r="AD39" t="str">
            <v>*</v>
          </cell>
          <cell r="AE39">
            <v>87</v>
          </cell>
          <cell r="AG39">
            <v>84</v>
          </cell>
          <cell r="AM39">
            <v>84.6</v>
          </cell>
          <cell r="AN39" t="str">
            <v>**</v>
          </cell>
          <cell r="AO39">
            <v>73</v>
          </cell>
          <cell r="AQ39">
            <v>107.8</v>
          </cell>
          <cell r="AY39">
            <v>85.2</v>
          </cell>
          <cell r="BA39">
            <v>66</v>
          </cell>
          <cell r="BI39">
            <v>69.378534778406575</v>
          </cell>
          <cell r="BJ39">
            <v>20</v>
          </cell>
          <cell r="BK39">
            <v>70.208063474619024</v>
          </cell>
          <cell r="BL39">
            <v>17</v>
          </cell>
          <cell r="BM39">
            <v>33</v>
          </cell>
          <cell r="BN39" t="str">
            <v xml:space="preserve">TX18NT      </v>
          </cell>
          <cell r="BO39">
            <v>43.2</v>
          </cell>
          <cell r="BP39">
            <v>31</v>
          </cell>
          <cell r="BQ39">
            <v>51.473650706428451</v>
          </cell>
          <cell r="BR39">
            <v>30</v>
          </cell>
          <cell r="BS39">
            <v>71.599999999999994</v>
          </cell>
          <cell r="BT39">
            <v>7</v>
          </cell>
          <cell r="BU39">
            <v>80.033333333333331</v>
          </cell>
          <cell r="BV39">
            <v>5</v>
          </cell>
          <cell r="BW39">
            <v>84.3</v>
          </cell>
          <cell r="BX39">
            <v>2</v>
          </cell>
          <cell r="BY39">
            <v>90.4</v>
          </cell>
          <cell r="BZ39">
            <v>15</v>
          </cell>
          <cell r="CA39">
            <v>74.8</v>
          </cell>
          <cell r="CB39">
            <v>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S10WNLA TBL (2)"/>
      <sheetName val="USS10WNLA TBL"/>
      <sheetName val="USS10BRdata"/>
    </sheetNames>
    <sheetDataSet>
      <sheetData sheetId="0" refreshError="1"/>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 KS"/>
      <sheetName val="Entries"/>
      <sheetName val="Sheet1"/>
    </sheetNames>
    <sheetDataSet>
      <sheetData sheetId="0"/>
      <sheetData sheetId="1" refreshError="1"/>
      <sheetData sheetId="2">
        <row r="1">
          <cell r="B1" t="str">
            <v>Entry #</v>
          </cell>
          <cell r="C1" t="str">
            <v>Pedigree</v>
          </cell>
          <cell r="D1" t="str">
            <v>Product Name</v>
          </cell>
          <cell r="E1" t="str">
            <v>YLD_BE</v>
          </cell>
          <cell r="G1" t="str">
            <v>TWT_BE</v>
          </cell>
        </row>
        <row r="2">
          <cell r="B2">
            <v>15</v>
          </cell>
          <cell r="C2" t="str">
            <v>FILLER</v>
          </cell>
          <cell r="E2">
            <v>92.7</v>
          </cell>
          <cell r="F2">
            <v>1</v>
          </cell>
          <cell r="G2">
            <v>55.1</v>
          </cell>
        </row>
        <row r="3">
          <cell r="B3">
            <v>17</v>
          </cell>
          <cell r="C3" t="str">
            <v>FILLER</v>
          </cell>
          <cell r="E3">
            <v>91</v>
          </cell>
          <cell r="F3">
            <v>2</v>
          </cell>
          <cell r="G3">
            <v>54.7</v>
          </cell>
        </row>
        <row r="4">
          <cell r="B4">
            <v>4</v>
          </cell>
          <cell r="C4" t="str">
            <v>FILLER</v>
          </cell>
          <cell r="E4">
            <v>90.4</v>
          </cell>
          <cell r="F4">
            <v>3</v>
          </cell>
          <cell r="G4">
            <v>53.7</v>
          </cell>
        </row>
        <row r="5">
          <cell r="B5">
            <v>5</v>
          </cell>
          <cell r="C5" t="str">
            <v>FILLER</v>
          </cell>
          <cell r="E5">
            <v>89.2</v>
          </cell>
          <cell r="F5">
            <v>4</v>
          </cell>
          <cell r="G5">
            <v>54.2</v>
          </cell>
        </row>
        <row r="6">
          <cell r="B6">
            <v>20</v>
          </cell>
          <cell r="C6" t="str">
            <v>FILLER</v>
          </cell>
          <cell r="E6">
            <v>87.1</v>
          </cell>
          <cell r="F6">
            <v>5</v>
          </cell>
          <cell r="G6">
            <v>54.9</v>
          </cell>
        </row>
        <row r="7">
          <cell r="B7">
            <v>3</v>
          </cell>
          <cell r="C7" t="str">
            <v>FILLER</v>
          </cell>
          <cell r="E7">
            <v>85.1</v>
          </cell>
          <cell r="F7">
            <v>6</v>
          </cell>
          <cell r="G7">
            <v>54.2</v>
          </cell>
        </row>
        <row r="8">
          <cell r="B8">
            <v>12</v>
          </cell>
          <cell r="C8" t="str">
            <v>FILLER</v>
          </cell>
          <cell r="E8">
            <v>84.7</v>
          </cell>
          <cell r="F8">
            <v>7</v>
          </cell>
          <cell r="G8">
            <v>55.3</v>
          </cell>
        </row>
        <row r="9">
          <cell r="B9">
            <v>16</v>
          </cell>
          <cell r="C9" t="str">
            <v>FILLER</v>
          </cell>
          <cell r="E9">
            <v>83.1</v>
          </cell>
          <cell r="F9">
            <v>8</v>
          </cell>
          <cell r="G9">
            <v>53.5</v>
          </cell>
        </row>
        <row r="10">
          <cell r="B10">
            <v>34</v>
          </cell>
          <cell r="C10" t="str">
            <v>LA7W10-153</v>
          </cell>
          <cell r="D10" t="str">
            <v>LA7W10-153</v>
          </cell>
          <cell r="E10">
            <v>79.599999999999994</v>
          </cell>
          <cell r="F10">
            <v>9</v>
          </cell>
          <cell r="G10">
            <v>55.5</v>
          </cell>
        </row>
        <row r="11">
          <cell r="B11">
            <v>35</v>
          </cell>
          <cell r="C11" t="str">
            <v>LA7W10-166</v>
          </cell>
          <cell r="D11" t="str">
            <v>LA7W10-166</v>
          </cell>
          <cell r="E11">
            <v>76.7</v>
          </cell>
          <cell r="F11">
            <v>10</v>
          </cell>
          <cell r="G11">
            <v>54.4</v>
          </cell>
        </row>
        <row r="12">
          <cell r="B12">
            <v>9</v>
          </cell>
          <cell r="C12" t="str">
            <v>FILLER</v>
          </cell>
          <cell r="E12">
            <v>76.5</v>
          </cell>
          <cell r="F12">
            <v>11</v>
          </cell>
          <cell r="G12">
            <v>54.3</v>
          </cell>
        </row>
        <row r="13">
          <cell r="B13">
            <v>27</v>
          </cell>
          <cell r="C13" t="str">
            <v>FILLER</v>
          </cell>
          <cell r="E13">
            <v>76.5</v>
          </cell>
          <cell r="F13">
            <v>12</v>
          </cell>
          <cell r="G13">
            <v>56.3</v>
          </cell>
        </row>
        <row r="14">
          <cell r="B14">
            <v>2</v>
          </cell>
          <cell r="C14" t="str">
            <v>FILLER</v>
          </cell>
          <cell r="E14">
            <v>76.099999999999994</v>
          </cell>
          <cell r="F14">
            <v>13</v>
          </cell>
          <cell r="G14">
            <v>57</v>
          </cell>
        </row>
        <row r="15">
          <cell r="B15">
            <v>18</v>
          </cell>
          <cell r="C15" t="str">
            <v>FILLER</v>
          </cell>
          <cell r="E15">
            <v>75.900000000000006</v>
          </cell>
          <cell r="F15">
            <v>14</v>
          </cell>
          <cell r="G15">
            <v>55.5</v>
          </cell>
        </row>
        <row r="16">
          <cell r="B16">
            <v>33</v>
          </cell>
          <cell r="C16" t="str">
            <v>FILLER</v>
          </cell>
          <cell r="E16">
            <v>75.8</v>
          </cell>
          <cell r="F16">
            <v>15</v>
          </cell>
          <cell r="G16">
            <v>53.8</v>
          </cell>
        </row>
        <row r="17">
          <cell r="B17">
            <v>36</v>
          </cell>
          <cell r="C17" t="str">
            <v>LA7W10-175</v>
          </cell>
          <cell r="D17" t="str">
            <v>LA7W10-175</v>
          </cell>
          <cell r="E17">
            <v>73.5</v>
          </cell>
          <cell r="F17">
            <v>16</v>
          </cell>
          <cell r="G17">
            <v>54.8</v>
          </cell>
        </row>
        <row r="18">
          <cell r="B18">
            <v>30</v>
          </cell>
          <cell r="C18" t="str">
            <v>FILLER</v>
          </cell>
          <cell r="E18">
            <v>72.400000000000006</v>
          </cell>
          <cell r="F18">
            <v>17</v>
          </cell>
          <cell r="G18">
            <v>54.8</v>
          </cell>
        </row>
        <row r="19">
          <cell r="B19">
            <v>26</v>
          </cell>
          <cell r="C19" t="str">
            <v>FILLER</v>
          </cell>
          <cell r="E19">
            <v>71.3</v>
          </cell>
          <cell r="F19">
            <v>18</v>
          </cell>
          <cell r="G19">
            <v>54.7</v>
          </cell>
        </row>
        <row r="20">
          <cell r="B20">
            <v>31</v>
          </cell>
          <cell r="C20" t="str">
            <v>FILLER</v>
          </cell>
          <cell r="E20">
            <v>70.099999999999994</v>
          </cell>
          <cell r="F20">
            <v>19</v>
          </cell>
          <cell r="G20">
            <v>53.6</v>
          </cell>
        </row>
        <row r="21">
          <cell r="B21">
            <v>19</v>
          </cell>
          <cell r="C21" t="str">
            <v>FILLER</v>
          </cell>
          <cell r="E21">
            <v>69.3</v>
          </cell>
          <cell r="F21">
            <v>20</v>
          </cell>
          <cell r="G21">
            <v>52.1</v>
          </cell>
        </row>
        <row r="22">
          <cell r="B22">
            <v>32</v>
          </cell>
          <cell r="C22" t="str">
            <v>FILLER</v>
          </cell>
          <cell r="E22">
            <v>68.5</v>
          </cell>
          <cell r="F22">
            <v>21</v>
          </cell>
          <cell r="G22">
            <v>54.2</v>
          </cell>
        </row>
        <row r="23">
          <cell r="B23">
            <v>21</v>
          </cell>
          <cell r="C23" t="str">
            <v>FILLER</v>
          </cell>
          <cell r="E23">
            <v>67.900000000000006</v>
          </cell>
          <cell r="F23">
            <v>22</v>
          </cell>
          <cell r="G23">
            <v>53.2</v>
          </cell>
        </row>
        <row r="24">
          <cell r="B24">
            <v>28</v>
          </cell>
          <cell r="C24" t="str">
            <v>FILLER</v>
          </cell>
          <cell r="E24">
            <v>67.599999999999994</v>
          </cell>
          <cell r="F24">
            <v>23</v>
          </cell>
          <cell r="G24">
            <v>55.1</v>
          </cell>
        </row>
        <row r="25">
          <cell r="B25">
            <v>6</v>
          </cell>
          <cell r="C25" t="str">
            <v>FILLER</v>
          </cell>
          <cell r="E25">
            <v>67.099999999999994</v>
          </cell>
          <cell r="F25">
            <v>24</v>
          </cell>
          <cell r="G25">
            <v>56.2</v>
          </cell>
        </row>
        <row r="26">
          <cell r="B26">
            <v>11</v>
          </cell>
          <cell r="C26" t="str">
            <v>FILLER</v>
          </cell>
          <cell r="E26">
            <v>66.099999999999994</v>
          </cell>
          <cell r="F26">
            <v>25</v>
          </cell>
          <cell r="G26">
            <v>54.6</v>
          </cell>
        </row>
        <row r="27">
          <cell r="B27">
            <v>7</v>
          </cell>
          <cell r="C27" t="str">
            <v>FILLER</v>
          </cell>
          <cell r="E27">
            <v>65.8</v>
          </cell>
          <cell r="F27">
            <v>26</v>
          </cell>
          <cell r="G27">
            <v>54.2</v>
          </cell>
        </row>
        <row r="28">
          <cell r="B28">
            <v>10</v>
          </cell>
          <cell r="C28" t="str">
            <v>FILLER</v>
          </cell>
          <cell r="E28">
            <v>65.2</v>
          </cell>
          <cell r="F28">
            <v>27</v>
          </cell>
          <cell r="G28">
            <v>53.9</v>
          </cell>
        </row>
        <row r="29">
          <cell r="B29">
            <v>13</v>
          </cell>
          <cell r="C29" t="str">
            <v>FILLER</v>
          </cell>
          <cell r="E29">
            <v>64.099999999999994</v>
          </cell>
          <cell r="F29">
            <v>28</v>
          </cell>
          <cell r="G29">
            <v>55.1</v>
          </cell>
        </row>
        <row r="30">
          <cell r="B30">
            <v>29</v>
          </cell>
          <cell r="C30" t="str">
            <v>FILLER</v>
          </cell>
          <cell r="E30">
            <v>60.3</v>
          </cell>
          <cell r="F30">
            <v>29</v>
          </cell>
          <cell r="G30">
            <v>56.7</v>
          </cell>
        </row>
        <row r="31">
          <cell r="B31">
            <v>22</v>
          </cell>
          <cell r="C31" t="str">
            <v>FILLER</v>
          </cell>
          <cell r="E31">
            <v>59.7</v>
          </cell>
          <cell r="F31">
            <v>30</v>
          </cell>
          <cell r="G31">
            <v>55.9</v>
          </cell>
        </row>
        <row r="32">
          <cell r="B32">
            <v>25</v>
          </cell>
          <cell r="C32" t="str">
            <v>FILLER</v>
          </cell>
          <cell r="E32">
            <v>59.1</v>
          </cell>
          <cell r="F32">
            <v>31</v>
          </cell>
          <cell r="G32">
            <v>55.5</v>
          </cell>
        </row>
        <row r="33">
          <cell r="B33">
            <v>23</v>
          </cell>
          <cell r="C33" t="str">
            <v>FILLER</v>
          </cell>
          <cell r="E33">
            <v>59</v>
          </cell>
          <cell r="F33">
            <v>32</v>
          </cell>
          <cell r="G33">
            <v>53.6</v>
          </cell>
        </row>
        <row r="34">
          <cell r="B34">
            <v>8</v>
          </cell>
          <cell r="C34" t="str">
            <v>FILLER</v>
          </cell>
          <cell r="E34">
            <v>54.4</v>
          </cell>
          <cell r="F34">
            <v>33</v>
          </cell>
          <cell r="G34">
            <v>54.1</v>
          </cell>
        </row>
        <row r="35">
          <cell r="B35">
            <v>14</v>
          </cell>
          <cell r="C35" t="str">
            <v>FILLER</v>
          </cell>
          <cell r="E35">
            <v>53.8</v>
          </cell>
          <cell r="F35">
            <v>34</v>
          </cell>
          <cell r="G35">
            <v>52.8</v>
          </cell>
        </row>
        <row r="36">
          <cell r="B36">
            <v>24</v>
          </cell>
          <cell r="C36" t="str">
            <v>FILLER</v>
          </cell>
          <cell r="E36">
            <v>53.2</v>
          </cell>
          <cell r="F36">
            <v>35</v>
          </cell>
          <cell r="G36">
            <v>53</v>
          </cell>
        </row>
        <row r="37">
          <cell r="B37">
            <v>1</v>
          </cell>
          <cell r="C37" t="str">
            <v>FILLER</v>
          </cell>
          <cell r="E37">
            <v>49.6</v>
          </cell>
          <cell r="F37">
            <v>36</v>
          </cell>
          <cell r="G37">
            <v>53.4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IN data shee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topLeftCell="A25" zoomScale="130" zoomScaleNormal="130" workbookViewId="0">
      <selection activeCell="B36" sqref="B36:C36"/>
    </sheetView>
  </sheetViews>
  <sheetFormatPr defaultRowHeight="12.5" x14ac:dyDescent="0.25"/>
  <cols>
    <col min="1" max="1" width="5.6328125" style="340" customWidth="1"/>
    <col min="2" max="2" width="20.54296875" style="341" customWidth="1"/>
    <col min="3" max="3" width="62.6328125" style="401" customWidth="1"/>
    <col min="4" max="4" width="11.453125" style="402" customWidth="1"/>
    <col min="5" max="5" width="11" style="402" customWidth="1"/>
  </cols>
  <sheetData>
    <row r="1" spans="1:5" ht="15.5" x14ac:dyDescent="0.35">
      <c r="A1" s="994" t="s">
        <v>205</v>
      </c>
      <c r="B1" s="995"/>
      <c r="C1" s="995"/>
      <c r="D1" s="995"/>
      <c r="E1" s="995"/>
    </row>
    <row r="2" spans="1:5" ht="15.5" x14ac:dyDescent="0.35">
      <c r="A2" s="996" t="s">
        <v>4</v>
      </c>
      <c r="B2" s="997"/>
      <c r="C2" s="998"/>
      <c r="D2" s="996"/>
      <c r="E2" s="996"/>
    </row>
    <row r="3" spans="1:5" ht="9.75" customHeight="1" x14ac:dyDescent="0.35">
      <c r="A3" s="380"/>
      <c r="B3" s="381"/>
      <c r="C3" s="382"/>
      <c r="D3" s="383"/>
      <c r="E3" s="383"/>
    </row>
    <row r="4" spans="1:5" s="384" customFormat="1" ht="27.9" customHeight="1" x14ac:dyDescent="0.3">
      <c r="A4" s="497" t="s">
        <v>181</v>
      </c>
      <c r="B4" s="498" t="s">
        <v>182</v>
      </c>
      <c r="C4" s="499" t="s">
        <v>178</v>
      </c>
      <c r="D4" s="500" t="s">
        <v>177</v>
      </c>
      <c r="E4" s="501" t="s">
        <v>183</v>
      </c>
    </row>
    <row r="5" spans="1:5" s="341" customFormat="1" ht="17.149999999999999" customHeight="1" x14ac:dyDescent="0.25">
      <c r="A5" s="385">
        <v>1</v>
      </c>
      <c r="B5" s="386" t="s">
        <v>0</v>
      </c>
      <c r="C5" s="387" t="s">
        <v>3</v>
      </c>
      <c r="D5" s="388" t="s">
        <v>2</v>
      </c>
      <c r="E5" s="389" t="s">
        <v>1</v>
      </c>
    </row>
    <row r="6" spans="1:5" s="341" customFormat="1" ht="17.149999999999999" customHeight="1" x14ac:dyDescent="0.25">
      <c r="A6" s="390">
        <v>2</v>
      </c>
      <c r="B6" s="391" t="s">
        <v>27</v>
      </c>
      <c r="C6" s="395" t="s">
        <v>28</v>
      </c>
      <c r="D6" s="393" t="s">
        <v>2</v>
      </c>
      <c r="E6" s="394" t="s">
        <v>22</v>
      </c>
    </row>
    <row r="7" spans="1:5" s="341" customFormat="1" ht="17.149999999999999" customHeight="1" x14ac:dyDescent="0.25">
      <c r="A7" s="390">
        <v>3</v>
      </c>
      <c r="B7" s="341" t="s">
        <v>206</v>
      </c>
      <c r="C7" s="396" t="s">
        <v>207</v>
      </c>
      <c r="D7" s="340" t="s">
        <v>2</v>
      </c>
      <c r="E7" s="502" t="s">
        <v>31</v>
      </c>
    </row>
    <row r="8" spans="1:5" s="341" customFormat="1" ht="17.149999999999999" customHeight="1" x14ac:dyDescent="0.25">
      <c r="A8" s="390">
        <v>4</v>
      </c>
      <c r="B8" s="391" t="s">
        <v>208</v>
      </c>
      <c r="C8" s="392" t="s">
        <v>209</v>
      </c>
      <c r="D8" s="393" t="s">
        <v>2</v>
      </c>
      <c r="E8" s="394" t="s">
        <v>210</v>
      </c>
    </row>
    <row r="9" spans="1:5" s="341" customFormat="1" ht="17.149999999999999" customHeight="1" x14ac:dyDescent="0.25">
      <c r="A9" s="390">
        <v>5</v>
      </c>
      <c r="B9" s="396" t="s">
        <v>179</v>
      </c>
      <c r="C9" s="392" t="s">
        <v>185</v>
      </c>
      <c r="D9" s="393" t="s">
        <v>32</v>
      </c>
      <c r="E9" s="398" t="s">
        <v>184</v>
      </c>
    </row>
    <row r="10" spans="1:5" s="341" customFormat="1" ht="17.149999999999999" customHeight="1" x14ac:dyDescent="0.25">
      <c r="A10" s="390">
        <v>6</v>
      </c>
      <c r="B10" s="391" t="s">
        <v>211</v>
      </c>
      <c r="C10" s="395" t="s">
        <v>212</v>
      </c>
      <c r="D10" s="390" t="s">
        <v>30</v>
      </c>
      <c r="E10" s="394" t="s">
        <v>210</v>
      </c>
    </row>
    <row r="11" spans="1:5" s="341" customFormat="1" ht="17.149999999999999" customHeight="1" x14ac:dyDescent="0.25">
      <c r="A11" s="390">
        <v>7</v>
      </c>
      <c r="B11" s="391" t="s">
        <v>213</v>
      </c>
      <c r="C11" s="395" t="s">
        <v>214</v>
      </c>
      <c r="D11" s="390" t="s">
        <v>30</v>
      </c>
      <c r="E11" s="394" t="s">
        <v>210</v>
      </c>
    </row>
    <row r="12" spans="1:5" s="341" customFormat="1" ht="17.149999999999999" customHeight="1" x14ac:dyDescent="0.25">
      <c r="A12" s="390">
        <v>8</v>
      </c>
      <c r="B12" s="391" t="s">
        <v>215</v>
      </c>
      <c r="C12" s="395" t="s">
        <v>216</v>
      </c>
      <c r="D12" s="390" t="s">
        <v>34</v>
      </c>
      <c r="E12" s="394" t="s">
        <v>210</v>
      </c>
    </row>
    <row r="13" spans="1:5" s="341" customFormat="1" ht="17.149999999999999" customHeight="1" x14ac:dyDescent="0.25">
      <c r="A13" s="390">
        <v>9</v>
      </c>
      <c r="B13" s="391" t="s">
        <v>217</v>
      </c>
      <c r="C13" s="395" t="s">
        <v>218</v>
      </c>
      <c r="D13" s="390" t="s">
        <v>34</v>
      </c>
      <c r="E13" s="394" t="s">
        <v>210</v>
      </c>
    </row>
    <row r="14" spans="1:5" s="341" customFormat="1" ht="17.149999999999999" customHeight="1" x14ac:dyDescent="0.25">
      <c r="A14" s="390">
        <v>10</v>
      </c>
      <c r="B14" s="396" t="s">
        <v>219</v>
      </c>
      <c r="C14" s="392" t="s">
        <v>220</v>
      </c>
      <c r="D14" s="393" t="s">
        <v>35</v>
      </c>
      <c r="E14" s="398" t="s">
        <v>210</v>
      </c>
    </row>
    <row r="15" spans="1:5" s="341" customFormat="1" ht="17.149999999999999" customHeight="1" x14ac:dyDescent="0.25">
      <c r="A15" s="390">
        <v>11</v>
      </c>
      <c r="B15" s="396" t="s">
        <v>221</v>
      </c>
      <c r="C15" s="392" t="s">
        <v>222</v>
      </c>
      <c r="D15" s="393" t="s">
        <v>35</v>
      </c>
      <c r="E15" s="398" t="s">
        <v>210</v>
      </c>
    </row>
    <row r="16" spans="1:5" s="341" customFormat="1" ht="17.149999999999999" customHeight="1" x14ac:dyDescent="0.25">
      <c r="A16" s="390">
        <v>12</v>
      </c>
      <c r="B16" s="396" t="s">
        <v>223</v>
      </c>
      <c r="C16" s="392" t="s">
        <v>224</v>
      </c>
      <c r="D16" s="393" t="s">
        <v>35</v>
      </c>
      <c r="E16" s="398" t="s">
        <v>210</v>
      </c>
    </row>
    <row r="17" spans="1:7" s="341" customFormat="1" ht="17.149999999999999" customHeight="1" x14ac:dyDescent="0.25">
      <c r="A17" s="390">
        <v>13</v>
      </c>
      <c r="B17" s="503" t="s">
        <v>225</v>
      </c>
      <c r="C17" s="504" t="s">
        <v>226</v>
      </c>
      <c r="D17" s="505" t="s">
        <v>35</v>
      </c>
      <c r="E17" s="502" t="s">
        <v>210</v>
      </c>
    </row>
    <row r="18" spans="1:7" ht="30" customHeight="1" x14ac:dyDescent="0.25">
      <c r="A18" s="390">
        <v>14</v>
      </c>
      <c r="B18" s="396" t="s">
        <v>227</v>
      </c>
      <c r="C18" s="506" t="s">
        <v>228</v>
      </c>
      <c r="D18" s="507" t="s">
        <v>33</v>
      </c>
      <c r="E18" s="508" t="s">
        <v>210</v>
      </c>
      <c r="F18" s="509"/>
      <c r="G18" s="509"/>
    </row>
    <row r="19" spans="1:7" ht="17.149999999999999" customHeight="1" x14ac:dyDescent="0.25">
      <c r="A19" s="390">
        <v>15</v>
      </c>
      <c r="B19" s="396" t="s">
        <v>229</v>
      </c>
      <c r="C19" s="397" t="s">
        <v>230</v>
      </c>
      <c r="D19" s="393" t="s">
        <v>33</v>
      </c>
      <c r="E19" s="398" t="s">
        <v>210</v>
      </c>
    </row>
    <row r="20" spans="1:7" ht="30" customHeight="1" x14ac:dyDescent="0.25">
      <c r="A20" s="390">
        <v>16</v>
      </c>
      <c r="B20" s="396" t="s">
        <v>231</v>
      </c>
      <c r="C20" s="397" t="s">
        <v>232</v>
      </c>
      <c r="D20" s="393" t="s">
        <v>33</v>
      </c>
      <c r="E20" s="398" t="s">
        <v>210</v>
      </c>
    </row>
    <row r="21" spans="1:7" ht="17.149999999999999" customHeight="1" x14ac:dyDescent="0.25">
      <c r="A21" s="390">
        <v>17</v>
      </c>
      <c r="B21" s="396" t="s">
        <v>233</v>
      </c>
      <c r="C21" s="392" t="s">
        <v>234</v>
      </c>
      <c r="D21" s="393" t="s">
        <v>32</v>
      </c>
      <c r="E21" s="398" t="s">
        <v>210</v>
      </c>
      <c r="F21" s="510"/>
      <c r="G21" s="510"/>
    </row>
    <row r="22" spans="1:7" ht="17.149999999999999" customHeight="1" x14ac:dyDescent="0.25">
      <c r="A22" s="390">
        <v>18</v>
      </c>
      <c r="B22" s="396" t="s">
        <v>235</v>
      </c>
      <c r="C22" s="392" t="s">
        <v>236</v>
      </c>
      <c r="D22" s="393" t="s">
        <v>32</v>
      </c>
      <c r="E22" s="398" t="s">
        <v>210</v>
      </c>
    </row>
    <row r="23" spans="1:7" ht="17.149999999999999" customHeight="1" x14ac:dyDescent="0.25">
      <c r="A23" s="390">
        <v>19</v>
      </c>
      <c r="B23" s="396" t="s">
        <v>237</v>
      </c>
      <c r="C23" s="392" t="s">
        <v>238</v>
      </c>
      <c r="D23" s="393" t="s">
        <v>32</v>
      </c>
      <c r="E23" s="398" t="s">
        <v>210</v>
      </c>
    </row>
    <row r="24" spans="1:7" ht="17.149999999999999" customHeight="1" x14ac:dyDescent="0.25">
      <c r="A24" s="390">
        <v>20</v>
      </c>
      <c r="B24" s="396" t="s">
        <v>239</v>
      </c>
      <c r="C24" s="392" t="s">
        <v>240</v>
      </c>
      <c r="D24" s="393" t="s">
        <v>241</v>
      </c>
      <c r="E24" s="398" t="s">
        <v>210</v>
      </c>
    </row>
    <row r="25" spans="1:7" ht="17.149999999999999" customHeight="1" x14ac:dyDescent="0.25">
      <c r="A25" s="390">
        <v>21</v>
      </c>
      <c r="B25" s="396" t="s">
        <v>242</v>
      </c>
      <c r="C25" s="392" t="s">
        <v>243</v>
      </c>
      <c r="D25" s="393" t="s">
        <v>241</v>
      </c>
      <c r="E25" s="398" t="s">
        <v>210</v>
      </c>
    </row>
    <row r="26" spans="1:7" ht="17.149999999999999" customHeight="1" x14ac:dyDescent="0.25">
      <c r="A26" s="390">
        <v>22</v>
      </c>
      <c r="B26" s="396" t="s">
        <v>244</v>
      </c>
      <c r="C26" s="392" t="s">
        <v>245</v>
      </c>
      <c r="D26" s="393" t="s">
        <v>241</v>
      </c>
      <c r="E26" s="398" t="s">
        <v>210</v>
      </c>
    </row>
    <row r="27" spans="1:7" ht="17.149999999999999" customHeight="1" x14ac:dyDescent="0.25">
      <c r="A27" s="390">
        <v>23</v>
      </c>
      <c r="B27" s="396" t="s">
        <v>246</v>
      </c>
      <c r="C27" s="392" t="s">
        <v>247</v>
      </c>
      <c r="D27" s="393" t="s">
        <v>29</v>
      </c>
      <c r="E27" s="398" t="s">
        <v>210</v>
      </c>
    </row>
    <row r="28" spans="1:7" ht="17.149999999999999" customHeight="1" x14ac:dyDescent="0.25">
      <c r="A28" s="390">
        <v>24</v>
      </c>
      <c r="B28" s="396" t="s">
        <v>248</v>
      </c>
      <c r="C28" s="392" t="s">
        <v>249</v>
      </c>
      <c r="D28" s="393" t="s">
        <v>29</v>
      </c>
      <c r="E28" s="398" t="s">
        <v>210</v>
      </c>
    </row>
    <row r="29" spans="1:7" ht="17.149999999999999" customHeight="1" x14ac:dyDescent="0.25">
      <c r="A29" s="390">
        <v>25</v>
      </c>
      <c r="B29" s="396" t="s">
        <v>250</v>
      </c>
      <c r="C29" s="392" t="s">
        <v>251</v>
      </c>
      <c r="D29" s="393" t="s">
        <v>29</v>
      </c>
      <c r="E29" s="398" t="s">
        <v>210</v>
      </c>
    </row>
    <row r="30" spans="1:7" ht="17.149999999999999" customHeight="1" x14ac:dyDescent="0.25">
      <c r="A30" s="390">
        <v>26</v>
      </c>
      <c r="B30" s="396" t="s">
        <v>252</v>
      </c>
      <c r="C30" s="392" t="s">
        <v>253</v>
      </c>
      <c r="D30" s="393" t="s">
        <v>37</v>
      </c>
      <c r="E30" s="398" t="s">
        <v>210</v>
      </c>
    </row>
    <row r="31" spans="1:7" ht="17.149999999999999" customHeight="1" x14ac:dyDescent="0.25">
      <c r="A31" s="390">
        <v>27</v>
      </c>
      <c r="B31" s="396" t="s">
        <v>254</v>
      </c>
      <c r="C31" s="392" t="s">
        <v>255</v>
      </c>
      <c r="D31" s="393" t="s">
        <v>37</v>
      </c>
      <c r="E31" s="398" t="s">
        <v>210</v>
      </c>
    </row>
    <row r="32" spans="1:7" ht="17.149999999999999" customHeight="1" x14ac:dyDescent="0.25">
      <c r="A32" s="390">
        <v>28</v>
      </c>
      <c r="B32" s="396" t="s">
        <v>256</v>
      </c>
      <c r="C32" s="392" t="s">
        <v>257</v>
      </c>
      <c r="D32" s="393" t="s">
        <v>36</v>
      </c>
      <c r="E32" s="398" t="s">
        <v>210</v>
      </c>
    </row>
    <row r="33" spans="1:5" ht="17.149999999999999" customHeight="1" x14ac:dyDescent="0.25">
      <c r="A33" s="390">
        <v>29</v>
      </c>
      <c r="B33" s="396" t="s">
        <v>258</v>
      </c>
      <c r="C33" s="392" t="s">
        <v>259</v>
      </c>
      <c r="D33" s="393" t="s">
        <v>36</v>
      </c>
      <c r="E33" s="398" t="s">
        <v>210</v>
      </c>
    </row>
    <row r="34" spans="1:5" ht="17.149999999999999" customHeight="1" x14ac:dyDescent="0.25">
      <c r="A34" s="511">
        <v>30</v>
      </c>
      <c r="B34" s="512" t="s">
        <v>260</v>
      </c>
      <c r="C34" s="513" t="s">
        <v>186</v>
      </c>
      <c r="D34" s="514" t="s">
        <v>261</v>
      </c>
      <c r="E34" s="515" t="s">
        <v>210</v>
      </c>
    </row>
    <row r="35" spans="1:5" ht="17.149999999999999" customHeight="1" x14ac:dyDescent="0.25">
      <c r="A35" s="511">
        <v>31</v>
      </c>
      <c r="B35" s="516" t="s">
        <v>262</v>
      </c>
      <c r="C35" s="513" t="s">
        <v>186</v>
      </c>
      <c r="D35" s="514" t="s">
        <v>261</v>
      </c>
      <c r="E35" s="515" t="s">
        <v>210</v>
      </c>
    </row>
    <row r="36" spans="1:5" ht="17.149999999999999" customHeight="1" x14ac:dyDescent="0.25">
      <c r="A36" s="511">
        <v>32</v>
      </c>
      <c r="B36" s="516" t="s">
        <v>263</v>
      </c>
      <c r="C36" s="513" t="s">
        <v>186</v>
      </c>
      <c r="D36" s="514" t="s">
        <v>261</v>
      </c>
      <c r="E36" s="515" t="s">
        <v>210</v>
      </c>
    </row>
    <row r="37" spans="1:5" ht="17.149999999999999" customHeight="1" x14ac:dyDescent="0.25">
      <c r="A37" s="399">
        <v>33</v>
      </c>
      <c r="B37" s="400" t="s">
        <v>264</v>
      </c>
      <c r="C37" s="517" t="s">
        <v>265</v>
      </c>
      <c r="D37" s="518" t="s">
        <v>261</v>
      </c>
      <c r="E37" s="519" t="s">
        <v>210</v>
      </c>
    </row>
    <row r="39" spans="1:5" x14ac:dyDescent="0.25">
      <c r="C39" s="520"/>
    </row>
  </sheetData>
  <mergeCells count="2">
    <mergeCell ref="A1:E1"/>
    <mergeCell ref="A2:E2"/>
  </mergeCells>
  <printOptions horizontalCentered="1"/>
  <pageMargins left="0.5" right="0.5" top="0.75" bottom="0.75" header="0.25" footer="0.4"/>
  <pageSetup scale="87" orientation="portrait" horizontalDpi="4294967292" r:id="rId1"/>
  <headerFooter alignWithMargins="0">
    <oddFoote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showGridLines="0" topLeftCell="C1" zoomScale="110" zoomScaleNormal="110" workbookViewId="0">
      <selection activeCell="P9" sqref="P9:P41"/>
    </sheetView>
  </sheetViews>
  <sheetFormatPr defaultColWidth="9.1796875" defaultRowHeight="10" x14ac:dyDescent="0.2"/>
  <cols>
    <col min="1" max="1" width="9.1796875" style="1"/>
    <col min="2" max="2" width="18.1796875" style="1" customWidth="1"/>
    <col min="3" max="3" width="9.1796875" style="1"/>
    <col min="4" max="4" width="4.453125" style="1" customWidth="1"/>
    <col min="5" max="12" width="9.1796875" style="1"/>
    <col min="13" max="13" width="9.7265625" style="1" customWidth="1"/>
    <col min="14" max="16384" width="9.1796875" style="1"/>
  </cols>
  <sheetData>
    <row r="1" spans="1:18" x14ac:dyDescent="0.2">
      <c r="A1" s="531" t="s">
        <v>5</v>
      </c>
      <c r="B1" s="532" t="s">
        <v>493</v>
      </c>
      <c r="C1" s="532"/>
      <c r="D1" s="532"/>
      <c r="E1" s="532"/>
      <c r="F1" s="532"/>
      <c r="G1" s="532" t="s">
        <v>334</v>
      </c>
      <c r="H1" s="532" t="s">
        <v>494</v>
      </c>
      <c r="I1" s="532"/>
      <c r="J1" s="532"/>
      <c r="K1" s="532"/>
      <c r="L1" s="532"/>
      <c r="M1" s="532"/>
      <c r="N1" s="532"/>
      <c r="O1" s="532"/>
      <c r="P1" s="532"/>
      <c r="Q1" s="532"/>
      <c r="R1" s="533"/>
    </row>
    <row r="2" spans="1:18" x14ac:dyDescent="0.2">
      <c r="A2" s="531" t="s">
        <v>307</v>
      </c>
      <c r="B2" s="2">
        <v>3</v>
      </c>
      <c r="C2" s="2" t="s">
        <v>336</v>
      </c>
      <c r="D2" s="2"/>
      <c r="E2" s="2"/>
      <c r="F2" s="2">
        <v>50</v>
      </c>
      <c r="G2" s="2"/>
      <c r="H2" s="2" t="s">
        <v>337</v>
      </c>
      <c r="I2" s="2"/>
      <c r="J2" s="2">
        <v>10.28</v>
      </c>
      <c r="K2" s="2" t="s">
        <v>338</v>
      </c>
      <c r="L2" s="2">
        <v>5.4</v>
      </c>
      <c r="M2" s="2"/>
      <c r="N2" s="2"/>
      <c r="O2" s="2"/>
      <c r="P2" s="2"/>
      <c r="Q2" s="2"/>
      <c r="R2" s="3"/>
    </row>
    <row r="3" spans="1:18" x14ac:dyDescent="0.2">
      <c r="A3" s="4" t="s">
        <v>6</v>
      </c>
      <c r="B3" s="2" t="s">
        <v>495</v>
      </c>
      <c r="C3" s="2"/>
      <c r="D3" s="2"/>
      <c r="E3" s="2" t="s">
        <v>340</v>
      </c>
      <c r="F3" s="916">
        <v>42279</v>
      </c>
      <c r="G3" s="2"/>
      <c r="H3" s="2"/>
      <c r="I3" s="2"/>
      <c r="J3" s="2" t="s">
        <v>342</v>
      </c>
      <c r="K3" s="2"/>
      <c r="L3" s="2"/>
      <c r="M3" s="2"/>
      <c r="N3" s="2"/>
      <c r="O3" s="2"/>
      <c r="P3" s="2"/>
      <c r="Q3" s="2"/>
      <c r="R3" s="3"/>
    </row>
    <row r="4" spans="1:18" x14ac:dyDescent="0.2">
      <c r="A4" s="5" t="s">
        <v>7</v>
      </c>
      <c r="B4" s="2"/>
      <c r="C4" s="2"/>
      <c r="D4" s="2"/>
      <c r="E4" s="3"/>
      <c r="F4" s="850">
        <v>10.1</v>
      </c>
      <c r="G4" s="6">
        <v>11</v>
      </c>
      <c r="H4" s="3"/>
      <c r="I4" s="3"/>
      <c r="J4" s="3"/>
      <c r="K4" s="3"/>
      <c r="L4" s="3"/>
      <c r="M4" s="3"/>
      <c r="N4" s="3"/>
      <c r="O4" s="3"/>
      <c r="P4" s="3"/>
      <c r="Q4" s="3"/>
      <c r="R4" s="3"/>
    </row>
    <row r="5" spans="1:18" x14ac:dyDescent="0.2">
      <c r="A5" s="342" t="s">
        <v>8</v>
      </c>
      <c r="B5" s="343" t="s">
        <v>9</v>
      </c>
      <c r="C5" s="344" t="s">
        <v>10</v>
      </c>
      <c r="D5" s="344"/>
      <c r="E5" s="344" t="s">
        <v>11</v>
      </c>
      <c r="F5" s="344" t="s">
        <v>139</v>
      </c>
      <c r="G5" s="344" t="s">
        <v>140</v>
      </c>
      <c r="H5" s="344" t="s">
        <v>141</v>
      </c>
      <c r="I5" s="344" t="s">
        <v>142</v>
      </c>
      <c r="J5" s="344" t="s">
        <v>143</v>
      </c>
      <c r="K5" s="344" t="s">
        <v>144</v>
      </c>
      <c r="L5" s="344" t="s">
        <v>145</v>
      </c>
      <c r="M5" s="535" t="s">
        <v>146</v>
      </c>
      <c r="N5" s="1026" t="s">
        <v>147</v>
      </c>
      <c r="O5" s="1027"/>
      <c r="P5" s="344" t="s">
        <v>56</v>
      </c>
      <c r="Q5" s="344" t="s">
        <v>23</v>
      </c>
      <c r="R5" s="535" t="s">
        <v>496</v>
      </c>
    </row>
    <row r="6" spans="1:18" x14ac:dyDescent="0.2">
      <c r="A6" s="342" t="s">
        <v>12</v>
      </c>
      <c r="B6" s="343" t="s">
        <v>13</v>
      </c>
      <c r="C6" s="344"/>
      <c r="D6" s="343"/>
      <c r="E6" s="344" t="s">
        <v>14</v>
      </c>
      <c r="F6" s="344" t="s">
        <v>15</v>
      </c>
      <c r="G6" s="344"/>
      <c r="H6" s="344"/>
      <c r="I6" s="344" t="s">
        <v>148</v>
      </c>
      <c r="J6" s="344" t="s">
        <v>149</v>
      </c>
      <c r="K6" s="344" t="s">
        <v>150</v>
      </c>
      <c r="L6" s="344" t="s">
        <v>150</v>
      </c>
      <c r="M6" s="345" t="s">
        <v>150</v>
      </c>
      <c r="N6" s="344" t="s">
        <v>151</v>
      </c>
      <c r="O6" s="344" t="s">
        <v>152</v>
      </c>
      <c r="P6" s="344" t="s">
        <v>153</v>
      </c>
      <c r="Q6" s="346" t="s">
        <v>24</v>
      </c>
      <c r="R6" s="359" t="s">
        <v>24</v>
      </c>
    </row>
    <row r="7" spans="1:18" x14ac:dyDescent="0.2">
      <c r="A7" s="342"/>
      <c r="B7" s="343"/>
      <c r="C7" s="344"/>
      <c r="D7" s="345" t="s">
        <v>20</v>
      </c>
      <c r="E7" s="344"/>
      <c r="F7" s="344"/>
      <c r="G7" s="344"/>
      <c r="H7" s="343"/>
      <c r="I7" s="343"/>
      <c r="J7" s="343"/>
      <c r="K7" s="343"/>
      <c r="L7" s="343"/>
      <c r="M7" s="343"/>
      <c r="N7" s="345" t="s">
        <v>154</v>
      </c>
      <c r="O7" s="344" t="s">
        <v>155</v>
      </c>
      <c r="P7" s="344"/>
      <c r="Q7" s="346" t="s">
        <v>25</v>
      </c>
      <c r="R7" s="359" t="s">
        <v>25</v>
      </c>
    </row>
    <row r="8" spans="1:18" x14ac:dyDescent="0.2">
      <c r="A8" s="360"/>
      <c r="B8" s="361"/>
      <c r="C8" s="362" t="s">
        <v>16</v>
      </c>
      <c r="D8" s="362" t="s">
        <v>21</v>
      </c>
      <c r="E8" s="362" t="s">
        <v>17</v>
      </c>
      <c r="F8" s="362" t="s">
        <v>18</v>
      </c>
      <c r="G8" s="362" t="s">
        <v>156</v>
      </c>
      <c r="H8" s="362" t="s">
        <v>19</v>
      </c>
      <c r="I8" s="362" t="s">
        <v>19</v>
      </c>
      <c r="J8" s="363" t="s">
        <v>19</v>
      </c>
      <c r="K8" s="363" t="s">
        <v>19</v>
      </c>
      <c r="L8" s="363" t="s">
        <v>19</v>
      </c>
      <c r="M8" s="363" t="s">
        <v>19</v>
      </c>
      <c r="N8" s="363" t="s">
        <v>19</v>
      </c>
      <c r="O8" s="363" t="s">
        <v>19</v>
      </c>
      <c r="P8" s="363" t="s">
        <v>19</v>
      </c>
      <c r="Q8" s="363" t="s">
        <v>19</v>
      </c>
      <c r="R8" s="363" t="s">
        <v>19</v>
      </c>
    </row>
    <row r="9" spans="1:18" ht="13" customHeight="1" x14ac:dyDescent="0.2">
      <c r="A9" s="364">
        <v>1</v>
      </c>
      <c r="B9" s="365" t="s">
        <v>0</v>
      </c>
      <c r="C9" s="917">
        <v>83.78</v>
      </c>
      <c r="D9" s="767">
        <v>30</v>
      </c>
      <c r="E9" s="918">
        <v>48.594000000000001</v>
      </c>
      <c r="F9" s="919">
        <v>129.05000000000001</v>
      </c>
      <c r="G9" s="918">
        <v>45.956000000000003</v>
      </c>
      <c r="H9" s="918">
        <v>1</v>
      </c>
      <c r="I9" s="920">
        <v>6.3819999999999997</v>
      </c>
      <c r="J9" s="921"/>
      <c r="K9" s="918">
        <v>2.1120000000000001</v>
      </c>
      <c r="L9" s="767"/>
      <c r="M9" s="918">
        <v>6.2969999999999997</v>
      </c>
      <c r="N9" s="767"/>
      <c r="O9" s="317"/>
      <c r="P9" s="917">
        <v>7.117</v>
      </c>
      <c r="Q9" s="366"/>
      <c r="R9" s="371" t="s">
        <v>159</v>
      </c>
    </row>
    <row r="10" spans="1:18" ht="13" customHeight="1" x14ac:dyDescent="0.2">
      <c r="A10" s="367">
        <v>2</v>
      </c>
      <c r="B10" s="318" t="s">
        <v>27</v>
      </c>
      <c r="C10" s="917">
        <v>117.205</v>
      </c>
      <c r="D10" s="767">
        <v>14</v>
      </c>
      <c r="E10" s="918">
        <v>55.905999999999999</v>
      </c>
      <c r="F10" s="919">
        <v>125.377</v>
      </c>
      <c r="G10" s="918">
        <v>40.984999999999999</v>
      </c>
      <c r="H10" s="918">
        <v>1.667</v>
      </c>
      <c r="I10" s="920">
        <v>4.4059999999999997</v>
      </c>
      <c r="J10" s="921"/>
      <c r="K10" s="918">
        <v>2.2120000000000002</v>
      </c>
      <c r="L10" s="767"/>
      <c r="M10" s="918">
        <v>0.98799999999999999</v>
      </c>
      <c r="N10" s="767"/>
      <c r="O10" s="317"/>
      <c r="P10" s="917">
        <v>4.117</v>
      </c>
      <c r="Q10" s="366"/>
      <c r="R10" s="372" t="s">
        <v>160</v>
      </c>
    </row>
    <row r="11" spans="1:18" ht="13" customHeight="1" x14ac:dyDescent="0.2">
      <c r="A11" s="367">
        <v>3</v>
      </c>
      <c r="B11" s="318" t="s">
        <v>206</v>
      </c>
      <c r="C11" s="917">
        <v>130.93</v>
      </c>
      <c r="D11" s="767">
        <v>3</v>
      </c>
      <c r="E11" s="918">
        <v>55.445</v>
      </c>
      <c r="F11" s="919">
        <v>128.37100000000001</v>
      </c>
      <c r="G11" s="918">
        <v>46.213000000000001</v>
      </c>
      <c r="H11" s="918">
        <v>1</v>
      </c>
      <c r="I11" s="920">
        <v>3.024</v>
      </c>
      <c r="J11" s="921"/>
      <c r="K11" s="918">
        <v>2.1</v>
      </c>
      <c r="L11" s="767"/>
      <c r="M11" s="918">
        <v>0.91600000000000004</v>
      </c>
      <c r="N11" s="767"/>
      <c r="O11" s="317"/>
      <c r="P11" s="917">
        <v>3.8919999999999999</v>
      </c>
      <c r="Q11" s="366"/>
      <c r="R11" s="372" t="s">
        <v>161</v>
      </c>
    </row>
    <row r="12" spans="1:18" ht="13" customHeight="1" x14ac:dyDescent="0.2">
      <c r="A12" s="367">
        <v>4</v>
      </c>
      <c r="B12" s="318" t="s">
        <v>208</v>
      </c>
      <c r="C12" s="917">
        <v>144.30600000000001</v>
      </c>
      <c r="D12" s="767">
        <v>1</v>
      </c>
      <c r="E12" s="918">
        <v>55.76</v>
      </c>
      <c r="F12" s="919">
        <v>131.62899999999999</v>
      </c>
      <c r="G12" s="918">
        <v>41.834000000000003</v>
      </c>
      <c r="H12" s="918">
        <v>1</v>
      </c>
      <c r="I12" s="920">
        <v>0.878</v>
      </c>
      <c r="J12" s="921"/>
      <c r="K12" s="918">
        <v>2.6669999999999998</v>
      </c>
      <c r="L12" s="767"/>
      <c r="M12" s="918">
        <v>0.96399999999999997</v>
      </c>
      <c r="N12" s="767"/>
      <c r="O12" s="317"/>
      <c r="P12" s="917">
        <v>2.3330000000000002</v>
      </c>
      <c r="Q12" s="366"/>
      <c r="R12" s="373"/>
    </row>
    <row r="13" spans="1:18" ht="13" customHeight="1" x14ac:dyDescent="0.2">
      <c r="A13" s="367">
        <v>5</v>
      </c>
      <c r="B13" s="318" t="s">
        <v>179</v>
      </c>
      <c r="C13" s="917">
        <v>132.34299999999999</v>
      </c>
      <c r="D13" s="767">
        <v>2</v>
      </c>
      <c r="E13" s="918">
        <v>55.456000000000003</v>
      </c>
      <c r="F13" s="919">
        <v>127.70399999999999</v>
      </c>
      <c r="G13" s="918">
        <v>42.515000000000001</v>
      </c>
      <c r="H13" s="918">
        <v>1</v>
      </c>
      <c r="I13" s="920">
        <v>2.83</v>
      </c>
      <c r="J13" s="921"/>
      <c r="K13" s="918">
        <v>2.907</v>
      </c>
      <c r="L13" s="767"/>
      <c r="M13" s="918">
        <v>1.0720000000000001</v>
      </c>
      <c r="N13" s="767"/>
      <c r="O13" s="317"/>
      <c r="P13" s="917">
        <v>3.9279999999999999</v>
      </c>
      <c r="Q13" s="366"/>
      <c r="R13" s="373"/>
    </row>
    <row r="14" spans="1:18" ht="13" customHeight="1" x14ac:dyDescent="0.2">
      <c r="A14" s="367">
        <v>6</v>
      </c>
      <c r="B14" s="318" t="s">
        <v>211</v>
      </c>
      <c r="C14" s="917">
        <v>107.248</v>
      </c>
      <c r="D14" s="767">
        <v>21</v>
      </c>
      <c r="E14" s="918">
        <v>58.67</v>
      </c>
      <c r="F14" s="919">
        <v>127.654</v>
      </c>
      <c r="G14" s="918">
        <v>40.892000000000003</v>
      </c>
      <c r="H14" s="918">
        <v>2</v>
      </c>
      <c r="I14" s="920">
        <v>0.92700000000000005</v>
      </c>
      <c r="J14" s="921"/>
      <c r="K14" s="918">
        <v>2.7410000000000001</v>
      </c>
      <c r="L14" s="767"/>
      <c r="M14" s="918">
        <v>3.7389999999999999</v>
      </c>
      <c r="N14" s="767"/>
      <c r="O14" s="317"/>
      <c r="P14" s="917">
        <v>1.819</v>
      </c>
      <c r="Q14" s="366"/>
      <c r="R14" s="373"/>
    </row>
    <row r="15" spans="1:18" ht="13" customHeight="1" x14ac:dyDescent="0.2">
      <c r="A15" s="367">
        <v>7</v>
      </c>
      <c r="B15" s="318" t="s">
        <v>213</v>
      </c>
      <c r="C15" s="917">
        <v>102.825</v>
      </c>
      <c r="D15" s="767">
        <v>23</v>
      </c>
      <c r="E15" s="918">
        <v>54.773000000000003</v>
      </c>
      <c r="F15" s="919">
        <v>129.38300000000001</v>
      </c>
      <c r="G15" s="918">
        <v>42.878</v>
      </c>
      <c r="H15" s="918">
        <v>1</v>
      </c>
      <c r="I15" s="920">
        <v>2.903</v>
      </c>
      <c r="J15" s="921"/>
      <c r="K15" s="918">
        <v>1.212</v>
      </c>
      <c r="L15" s="767"/>
      <c r="M15" s="918">
        <v>3.4060000000000001</v>
      </c>
      <c r="N15" s="767"/>
      <c r="O15" s="317"/>
      <c r="P15" s="917">
        <v>3.45</v>
      </c>
      <c r="Q15" s="366"/>
      <c r="R15" s="373"/>
    </row>
    <row r="16" spans="1:18" ht="13" customHeight="1" x14ac:dyDescent="0.2">
      <c r="A16" s="367">
        <v>8</v>
      </c>
      <c r="B16" s="318" t="s">
        <v>215</v>
      </c>
      <c r="C16" s="917">
        <v>109.315</v>
      </c>
      <c r="D16" s="767">
        <v>19</v>
      </c>
      <c r="E16" s="918">
        <v>58.018000000000001</v>
      </c>
      <c r="F16" s="919">
        <v>130.006</v>
      </c>
      <c r="G16" s="918">
        <v>46.636000000000003</v>
      </c>
      <c r="H16" s="918">
        <v>1</v>
      </c>
      <c r="I16" s="920">
        <v>3.8370000000000002</v>
      </c>
      <c r="J16" s="921"/>
      <c r="K16" s="918">
        <v>3.347</v>
      </c>
      <c r="L16" s="767"/>
      <c r="M16" s="918">
        <v>2.3690000000000002</v>
      </c>
      <c r="N16" s="767"/>
      <c r="O16" s="317"/>
      <c r="P16" s="917">
        <v>2.4860000000000002</v>
      </c>
      <c r="Q16" s="366"/>
      <c r="R16" s="373"/>
    </row>
    <row r="17" spans="1:18" ht="13" customHeight="1" x14ac:dyDescent="0.2">
      <c r="A17" s="367">
        <v>9</v>
      </c>
      <c r="B17" s="318" t="s">
        <v>217</v>
      </c>
      <c r="C17" s="917">
        <v>127.464</v>
      </c>
      <c r="D17" s="767">
        <v>6</v>
      </c>
      <c r="E17" s="918">
        <v>56.521999999999998</v>
      </c>
      <c r="F17" s="919">
        <v>129.315</v>
      </c>
      <c r="G17" s="918">
        <v>42.787999999999997</v>
      </c>
      <c r="H17" s="918">
        <v>1</v>
      </c>
      <c r="I17" s="920">
        <v>5.0490000000000004</v>
      </c>
      <c r="J17" s="921"/>
      <c r="K17" s="918">
        <v>2.7170000000000001</v>
      </c>
      <c r="L17" s="767"/>
      <c r="M17" s="918">
        <v>0.97599999999999998</v>
      </c>
      <c r="N17" s="767"/>
      <c r="O17" s="317"/>
      <c r="P17" s="917">
        <v>3.2370000000000001</v>
      </c>
      <c r="Q17" s="366"/>
      <c r="R17" s="373"/>
    </row>
    <row r="18" spans="1:18" ht="13" customHeight="1" x14ac:dyDescent="0.2">
      <c r="A18" s="367">
        <v>10</v>
      </c>
      <c r="B18" s="318" t="s">
        <v>219</v>
      </c>
      <c r="C18" s="917">
        <v>107.70099999999999</v>
      </c>
      <c r="D18" s="767">
        <v>20</v>
      </c>
      <c r="E18" s="918">
        <v>56.531999999999996</v>
      </c>
      <c r="F18" s="919">
        <v>133.02500000000001</v>
      </c>
      <c r="G18" s="918">
        <v>40.44</v>
      </c>
      <c r="H18" s="918">
        <v>1</v>
      </c>
      <c r="I18" s="920">
        <v>6.9509999999999996</v>
      </c>
      <c r="J18" s="921"/>
      <c r="K18" s="918">
        <v>2.504</v>
      </c>
      <c r="L18" s="767"/>
      <c r="M18" s="918">
        <v>2.6549999999999998</v>
      </c>
      <c r="N18" s="767"/>
      <c r="O18" s="317"/>
      <c r="P18" s="917">
        <v>2.952</v>
      </c>
      <c r="Q18" s="366"/>
      <c r="R18" s="373"/>
    </row>
    <row r="19" spans="1:18" ht="13" customHeight="1" x14ac:dyDescent="0.2">
      <c r="A19" s="367">
        <v>11</v>
      </c>
      <c r="B19" s="318" t="s">
        <v>221</v>
      </c>
      <c r="C19" s="917">
        <v>113.194</v>
      </c>
      <c r="D19" s="767">
        <v>16</v>
      </c>
      <c r="E19" s="918">
        <v>52.712000000000003</v>
      </c>
      <c r="F19" s="919">
        <v>128.58600000000001</v>
      </c>
      <c r="G19" s="918">
        <v>44</v>
      </c>
      <c r="H19" s="918">
        <v>1</v>
      </c>
      <c r="I19" s="920">
        <v>2.8050000000000002</v>
      </c>
      <c r="J19" s="921"/>
      <c r="K19" s="918">
        <v>1.837</v>
      </c>
      <c r="L19" s="767"/>
      <c r="M19" s="918">
        <v>3.3210000000000002</v>
      </c>
      <c r="N19" s="767"/>
      <c r="O19" s="317"/>
      <c r="P19" s="917">
        <v>2.7269999999999999</v>
      </c>
      <c r="Q19" s="366"/>
      <c r="R19" s="373"/>
    </row>
    <row r="20" spans="1:18" ht="13" customHeight="1" x14ac:dyDescent="0.2">
      <c r="A20" s="367">
        <v>12</v>
      </c>
      <c r="B20" s="318" t="s">
        <v>223</v>
      </c>
      <c r="C20" s="917">
        <v>112.508</v>
      </c>
      <c r="D20" s="767">
        <v>18</v>
      </c>
      <c r="E20" s="918">
        <v>55.688000000000002</v>
      </c>
      <c r="F20" s="919">
        <v>128.61699999999999</v>
      </c>
      <c r="G20" s="918">
        <v>41.378</v>
      </c>
      <c r="H20" s="918">
        <v>1</v>
      </c>
      <c r="I20" s="920">
        <v>6.9029999999999996</v>
      </c>
      <c r="J20" s="921"/>
      <c r="K20" s="918">
        <v>0.80900000000000005</v>
      </c>
      <c r="L20" s="767"/>
      <c r="M20" s="918">
        <v>2.06</v>
      </c>
      <c r="N20" s="767"/>
      <c r="O20" s="317"/>
      <c r="P20" s="917">
        <v>3.57</v>
      </c>
      <c r="Q20" s="366"/>
      <c r="R20" s="373"/>
    </row>
    <row r="21" spans="1:18" ht="13" customHeight="1" x14ac:dyDescent="0.2">
      <c r="A21" s="367">
        <v>13</v>
      </c>
      <c r="B21" s="318" t="s">
        <v>225</v>
      </c>
      <c r="C21" s="917">
        <v>121.36199999999999</v>
      </c>
      <c r="D21" s="767">
        <v>12</v>
      </c>
      <c r="E21" s="918">
        <v>49.487000000000002</v>
      </c>
      <c r="F21" s="919">
        <v>128.72900000000001</v>
      </c>
      <c r="G21" s="918">
        <v>42.484999999999999</v>
      </c>
      <c r="H21" s="918">
        <v>2</v>
      </c>
      <c r="I21" s="920">
        <v>2.976</v>
      </c>
      <c r="J21" s="921"/>
      <c r="K21" s="918">
        <v>0.98699999999999999</v>
      </c>
      <c r="L21" s="767"/>
      <c r="M21" s="918">
        <v>1.357</v>
      </c>
      <c r="N21" s="767"/>
      <c r="O21" s="317"/>
      <c r="P21" s="917">
        <v>3.9279999999999999</v>
      </c>
      <c r="Q21" s="366"/>
      <c r="R21" s="373"/>
    </row>
    <row r="22" spans="1:18" ht="13" customHeight="1" x14ac:dyDescent="0.2">
      <c r="A22" s="367">
        <v>14</v>
      </c>
      <c r="B22" s="318" t="s">
        <v>227</v>
      </c>
      <c r="C22" s="917">
        <v>48.878999999999998</v>
      </c>
      <c r="D22" s="767">
        <v>33</v>
      </c>
      <c r="E22" s="918">
        <v>42.426000000000002</v>
      </c>
      <c r="F22" s="919">
        <v>129.72300000000001</v>
      </c>
      <c r="G22" s="918">
        <v>46.347000000000001</v>
      </c>
      <c r="H22" s="918">
        <v>3</v>
      </c>
      <c r="I22" s="920">
        <v>1.788</v>
      </c>
      <c r="J22" s="921"/>
      <c r="K22" s="918"/>
      <c r="L22" s="767"/>
      <c r="M22" s="918">
        <v>9.1080000000000005</v>
      </c>
      <c r="N22" s="767"/>
      <c r="O22" s="317"/>
      <c r="P22" s="917">
        <v>6.5460000000000003</v>
      </c>
      <c r="Q22" s="366"/>
      <c r="R22" s="373"/>
    </row>
    <row r="23" spans="1:18" ht="13" customHeight="1" x14ac:dyDescent="0.2">
      <c r="A23" s="367">
        <v>15</v>
      </c>
      <c r="B23" s="318" t="s">
        <v>229</v>
      </c>
      <c r="C23" s="917">
        <v>65.516999999999996</v>
      </c>
      <c r="D23" s="767">
        <v>32</v>
      </c>
      <c r="E23" s="918">
        <v>45.363</v>
      </c>
      <c r="F23" s="919">
        <v>128.994</v>
      </c>
      <c r="G23" s="918">
        <v>44.228000000000002</v>
      </c>
      <c r="H23" s="918">
        <v>1</v>
      </c>
      <c r="I23" s="920">
        <v>3.2429999999999999</v>
      </c>
      <c r="J23" s="921"/>
      <c r="K23" s="918"/>
      <c r="L23" s="767"/>
      <c r="M23" s="918">
        <v>8.9879999999999995</v>
      </c>
      <c r="N23" s="767"/>
      <c r="O23" s="317"/>
      <c r="P23" s="917">
        <v>5</v>
      </c>
      <c r="Q23" s="366"/>
      <c r="R23" s="373"/>
    </row>
    <row r="24" spans="1:18" ht="13" customHeight="1" x14ac:dyDescent="0.2">
      <c r="A24" s="367">
        <v>16</v>
      </c>
      <c r="B24" s="318" t="s">
        <v>231</v>
      </c>
      <c r="C24" s="917">
        <v>128.22499999999999</v>
      </c>
      <c r="D24" s="767">
        <v>5</v>
      </c>
      <c r="E24" s="918">
        <v>54.439</v>
      </c>
      <c r="F24" s="919">
        <v>132.352</v>
      </c>
      <c r="G24" s="918">
        <v>44.47</v>
      </c>
      <c r="H24" s="918">
        <v>2</v>
      </c>
      <c r="I24" s="920">
        <v>1.073</v>
      </c>
      <c r="J24" s="921"/>
      <c r="K24" s="918">
        <v>2.161</v>
      </c>
      <c r="L24" s="767"/>
      <c r="M24" s="918">
        <v>2.012</v>
      </c>
      <c r="N24" s="767"/>
      <c r="O24" s="317"/>
      <c r="P24" s="917">
        <v>3.3570000000000002</v>
      </c>
      <c r="Q24" s="366"/>
      <c r="R24" s="373"/>
    </row>
    <row r="25" spans="1:18" ht="13" customHeight="1" x14ac:dyDescent="0.2">
      <c r="A25" s="367">
        <v>17</v>
      </c>
      <c r="B25" s="318" t="s">
        <v>233</v>
      </c>
      <c r="C25" s="917">
        <v>129.767</v>
      </c>
      <c r="D25" s="767">
        <v>4</v>
      </c>
      <c r="E25" s="918">
        <v>55.280999999999999</v>
      </c>
      <c r="F25" s="919">
        <v>127.69799999999999</v>
      </c>
      <c r="G25" s="918">
        <v>42.393999999999998</v>
      </c>
      <c r="H25" s="918">
        <v>1.333</v>
      </c>
      <c r="I25" s="920">
        <v>2.976</v>
      </c>
      <c r="J25" s="921"/>
      <c r="K25" s="918">
        <v>3.0470000000000002</v>
      </c>
      <c r="L25" s="767"/>
      <c r="M25" s="918">
        <v>0.97599999999999998</v>
      </c>
      <c r="N25" s="767"/>
      <c r="O25" s="317"/>
      <c r="P25" s="917">
        <v>3.4060000000000001</v>
      </c>
      <c r="Q25" s="366"/>
      <c r="R25" s="373"/>
    </row>
    <row r="26" spans="1:18" ht="13" customHeight="1" x14ac:dyDescent="0.2">
      <c r="A26" s="367">
        <v>18</v>
      </c>
      <c r="B26" s="318" t="s">
        <v>235</v>
      </c>
      <c r="C26" s="917">
        <v>84.924999999999997</v>
      </c>
      <c r="D26" s="767">
        <v>29</v>
      </c>
      <c r="E26" s="918">
        <v>51.173000000000002</v>
      </c>
      <c r="F26" s="919">
        <v>126.548</v>
      </c>
      <c r="G26" s="918">
        <v>40.317999999999998</v>
      </c>
      <c r="H26" s="918">
        <v>1</v>
      </c>
      <c r="I26" s="920">
        <v>3.6419999999999999</v>
      </c>
      <c r="J26" s="921"/>
      <c r="K26" s="918">
        <v>1.1120000000000001</v>
      </c>
      <c r="L26" s="767"/>
      <c r="M26" s="918">
        <v>5.94</v>
      </c>
      <c r="N26" s="767"/>
      <c r="O26" s="317"/>
      <c r="P26" s="917">
        <v>2.4300000000000002</v>
      </c>
      <c r="Q26" s="366"/>
      <c r="R26" s="373"/>
    </row>
    <row r="27" spans="1:18" ht="13" customHeight="1" x14ac:dyDescent="0.2">
      <c r="A27" s="367">
        <v>19</v>
      </c>
      <c r="B27" s="318" t="s">
        <v>237</v>
      </c>
      <c r="C27" s="917">
        <v>124.443</v>
      </c>
      <c r="D27" s="767">
        <v>9</v>
      </c>
      <c r="E27" s="918">
        <v>55.006999999999998</v>
      </c>
      <c r="F27" s="919">
        <v>128.29</v>
      </c>
      <c r="G27" s="918">
        <v>42.713999999999999</v>
      </c>
      <c r="H27" s="918">
        <v>2.3330000000000002</v>
      </c>
      <c r="I27" s="920">
        <v>2.903</v>
      </c>
      <c r="J27" s="921"/>
      <c r="K27" s="918">
        <v>0.875</v>
      </c>
      <c r="L27" s="767"/>
      <c r="M27" s="918">
        <v>1.9159999999999999</v>
      </c>
      <c r="N27" s="767"/>
      <c r="O27" s="317"/>
      <c r="P27" s="917">
        <v>3.4780000000000002</v>
      </c>
      <c r="Q27" s="366"/>
      <c r="R27" s="373"/>
    </row>
    <row r="28" spans="1:18" ht="13" customHeight="1" x14ac:dyDescent="0.2">
      <c r="A28" s="367">
        <v>20</v>
      </c>
      <c r="B28" s="318" t="s">
        <v>239</v>
      </c>
      <c r="C28" s="917">
        <v>91.62</v>
      </c>
      <c r="D28" s="767">
        <v>27</v>
      </c>
      <c r="E28" s="918">
        <v>50.040999999999997</v>
      </c>
      <c r="F28" s="919">
        <v>129.364</v>
      </c>
      <c r="G28" s="918">
        <v>44.241999999999997</v>
      </c>
      <c r="H28" s="918">
        <v>1.667</v>
      </c>
      <c r="I28" s="920">
        <v>1.0489999999999999</v>
      </c>
      <c r="J28" s="921"/>
      <c r="K28" s="918">
        <v>4.5129999999999999</v>
      </c>
      <c r="L28" s="767"/>
      <c r="M28" s="918">
        <v>6.0720000000000001</v>
      </c>
      <c r="N28" s="767"/>
      <c r="O28" s="317"/>
      <c r="P28" s="917">
        <v>4.7149999999999999</v>
      </c>
      <c r="Q28" s="366"/>
      <c r="R28" s="373"/>
    </row>
    <row r="29" spans="1:18" ht="13" customHeight="1" x14ac:dyDescent="0.2">
      <c r="A29" s="367">
        <v>21</v>
      </c>
      <c r="B29" s="318" t="s">
        <v>242</v>
      </c>
      <c r="C29" s="917">
        <v>89.040999999999997</v>
      </c>
      <c r="D29" s="767">
        <v>28</v>
      </c>
      <c r="E29" s="918">
        <v>50.673000000000002</v>
      </c>
      <c r="F29" s="919">
        <v>131.673</v>
      </c>
      <c r="G29" s="918">
        <v>45.56</v>
      </c>
      <c r="H29" s="918">
        <v>1.667</v>
      </c>
      <c r="I29" s="920">
        <v>1.0489999999999999</v>
      </c>
      <c r="J29" s="921"/>
      <c r="K29" s="918"/>
      <c r="L29" s="767"/>
      <c r="M29" s="918">
        <v>8.4060000000000006</v>
      </c>
      <c r="N29" s="767"/>
      <c r="O29" s="317"/>
      <c r="P29" s="917">
        <v>2.7509999999999999</v>
      </c>
      <c r="Q29" s="366"/>
      <c r="R29" s="373"/>
    </row>
    <row r="30" spans="1:18" ht="13" customHeight="1" x14ac:dyDescent="0.2">
      <c r="A30" s="367">
        <v>22</v>
      </c>
      <c r="B30" s="318" t="s">
        <v>244</v>
      </c>
      <c r="C30" s="917">
        <v>99.433999999999997</v>
      </c>
      <c r="D30" s="767">
        <v>26</v>
      </c>
      <c r="E30" s="918">
        <v>55.082000000000001</v>
      </c>
      <c r="F30" s="919">
        <v>131.994</v>
      </c>
      <c r="G30" s="918">
        <v>41.863999999999997</v>
      </c>
      <c r="H30" s="918">
        <v>1</v>
      </c>
      <c r="I30" s="920">
        <v>1.1220000000000001</v>
      </c>
      <c r="J30" s="921"/>
      <c r="K30" s="918">
        <v>4.2549999999999999</v>
      </c>
      <c r="L30" s="767"/>
      <c r="M30" s="918">
        <v>4.0359999999999996</v>
      </c>
      <c r="N30" s="767"/>
      <c r="O30" s="317"/>
      <c r="P30" s="917">
        <v>2.1440000000000001</v>
      </c>
      <c r="Q30" s="366"/>
      <c r="R30" s="373"/>
    </row>
    <row r="31" spans="1:18" ht="13" customHeight="1" x14ac:dyDescent="0.2">
      <c r="A31" s="367">
        <v>23</v>
      </c>
      <c r="B31" s="318" t="s">
        <v>246</v>
      </c>
      <c r="C31" s="917">
        <v>124.077</v>
      </c>
      <c r="D31" s="767">
        <v>10</v>
      </c>
      <c r="E31" s="918">
        <v>51.822000000000003</v>
      </c>
      <c r="F31" s="919">
        <v>129.988</v>
      </c>
      <c r="G31" s="918">
        <v>42.045999999999999</v>
      </c>
      <c r="H31" s="918">
        <v>1</v>
      </c>
      <c r="I31" s="920">
        <v>2.9510000000000001</v>
      </c>
      <c r="J31" s="921"/>
      <c r="K31" s="918">
        <v>1.29</v>
      </c>
      <c r="L31" s="767"/>
      <c r="M31" s="918">
        <v>3.3450000000000002</v>
      </c>
      <c r="N31" s="767"/>
      <c r="O31" s="317"/>
      <c r="P31" s="917">
        <v>2.5019999999999998</v>
      </c>
      <c r="Q31" s="366"/>
      <c r="R31" s="373"/>
    </row>
    <row r="32" spans="1:18" ht="13" customHeight="1" x14ac:dyDescent="0.2">
      <c r="A32" s="367">
        <v>24</v>
      </c>
      <c r="B32" s="318" t="s">
        <v>248</v>
      </c>
      <c r="C32" s="917">
        <v>116.267</v>
      </c>
      <c r="D32" s="767">
        <v>15</v>
      </c>
      <c r="E32" s="918">
        <v>53.543999999999997</v>
      </c>
      <c r="F32" s="919">
        <v>129.62299999999999</v>
      </c>
      <c r="G32" s="918">
        <v>42.667000000000002</v>
      </c>
      <c r="H32" s="918">
        <v>1</v>
      </c>
      <c r="I32" s="920">
        <v>5</v>
      </c>
      <c r="J32" s="921"/>
      <c r="K32" s="918">
        <v>3.907</v>
      </c>
      <c r="L32" s="767"/>
      <c r="M32" s="918">
        <v>1.607</v>
      </c>
      <c r="N32" s="767"/>
      <c r="O32" s="317"/>
      <c r="P32" s="917">
        <v>5.1319999999999997</v>
      </c>
      <c r="Q32" s="366"/>
      <c r="R32" s="373"/>
    </row>
    <row r="33" spans="1:18" ht="13" customHeight="1" x14ac:dyDescent="0.2">
      <c r="A33" s="367">
        <v>25</v>
      </c>
      <c r="B33" s="318" t="s">
        <v>250</v>
      </c>
      <c r="C33" s="917">
        <v>113.03100000000001</v>
      </c>
      <c r="D33" s="767">
        <v>17</v>
      </c>
      <c r="E33" s="918">
        <v>55.231999999999999</v>
      </c>
      <c r="F33" s="919">
        <v>126.377</v>
      </c>
      <c r="G33" s="918">
        <v>43.545999999999999</v>
      </c>
      <c r="H33" s="918">
        <v>3.6669999999999998</v>
      </c>
      <c r="I33" s="920">
        <v>2.9510000000000001</v>
      </c>
      <c r="J33" s="921"/>
      <c r="K33" s="918">
        <v>2.9350000000000001</v>
      </c>
      <c r="L33" s="767"/>
      <c r="M33" s="918">
        <v>1.2010000000000001</v>
      </c>
      <c r="N33" s="767"/>
      <c r="O33" s="317"/>
      <c r="P33" s="917">
        <v>5.2969999999999997</v>
      </c>
      <c r="Q33" s="366"/>
      <c r="R33" s="373"/>
    </row>
    <row r="34" spans="1:18" ht="13" customHeight="1" x14ac:dyDescent="0.2">
      <c r="A34" s="367">
        <v>26</v>
      </c>
      <c r="B34" s="318" t="s">
        <v>252</v>
      </c>
      <c r="C34" s="917">
        <v>125.309</v>
      </c>
      <c r="D34" s="767">
        <v>7</v>
      </c>
      <c r="E34" s="918">
        <v>52.915999999999997</v>
      </c>
      <c r="F34" s="919">
        <v>128.93799999999999</v>
      </c>
      <c r="G34" s="918">
        <v>45.287999999999997</v>
      </c>
      <c r="H34" s="918">
        <v>1</v>
      </c>
      <c r="I34" s="920">
        <v>1</v>
      </c>
      <c r="J34" s="921"/>
      <c r="K34" s="918">
        <v>1.9990000000000001</v>
      </c>
      <c r="L34" s="767"/>
      <c r="M34" s="918">
        <v>4.9160000000000004</v>
      </c>
      <c r="N34" s="767"/>
      <c r="O34" s="317"/>
      <c r="P34" s="917">
        <v>3.3809999999999998</v>
      </c>
      <c r="Q34" s="366"/>
      <c r="R34" s="373"/>
    </row>
    <row r="35" spans="1:18" ht="13" customHeight="1" x14ac:dyDescent="0.2">
      <c r="A35" s="367">
        <v>27</v>
      </c>
      <c r="B35" s="318" t="s">
        <v>254</v>
      </c>
      <c r="C35" s="917">
        <v>81.664000000000001</v>
      </c>
      <c r="D35" s="767">
        <v>31</v>
      </c>
      <c r="E35" s="918">
        <v>49.628</v>
      </c>
      <c r="F35" s="919">
        <v>128.66</v>
      </c>
      <c r="G35" s="918">
        <v>45.271999999999998</v>
      </c>
      <c r="H35" s="918">
        <v>1</v>
      </c>
      <c r="I35" s="920">
        <v>1.667</v>
      </c>
      <c r="J35" s="921"/>
      <c r="K35" s="918"/>
      <c r="L35" s="767"/>
      <c r="M35" s="918">
        <v>8.6549999999999994</v>
      </c>
      <c r="N35" s="767"/>
      <c r="O35" s="317"/>
      <c r="P35" s="917">
        <v>5.0359999999999996</v>
      </c>
      <c r="Q35" s="366"/>
      <c r="R35" s="373"/>
    </row>
    <row r="36" spans="1:18" ht="13" customHeight="1" x14ac:dyDescent="0.2">
      <c r="A36" s="367">
        <v>28</v>
      </c>
      <c r="B36" s="318" t="s">
        <v>256</v>
      </c>
      <c r="C36" s="917">
        <v>107.16</v>
      </c>
      <c r="D36" s="767">
        <v>22</v>
      </c>
      <c r="E36" s="918">
        <v>58.079000000000001</v>
      </c>
      <c r="F36" s="919">
        <v>131.01900000000001</v>
      </c>
      <c r="G36" s="918">
        <v>42.014000000000003</v>
      </c>
      <c r="H36" s="918">
        <v>1</v>
      </c>
      <c r="I36" s="920">
        <v>6.9509999999999996</v>
      </c>
      <c r="J36" s="921"/>
      <c r="K36" s="918">
        <v>0.91100000000000003</v>
      </c>
      <c r="L36" s="767"/>
      <c r="M36" s="918">
        <v>1.4059999999999999</v>
      </c>
      <c r="N36" s="767"/>
      <c r="O36" s="317"/>
      <c r="P36" s="917">
        <v>3.012</v>
      </c>
      <c r="Q36" s="366"/>
      <c r="R36" s="373"/>
    </row>
    <row r="37" spans="1:18" ht="13" customHeight="1" x14ac:dyDescent="0.2">
      <c r="A37" s="367">
        <v>29</v>
      </c>
      <c r="B37" s="318" t="s">
        <v>258</v>
      </c>
      <c r="C37" s="917">
        <v>101.169</v>
      </c>
      <c r="D37" s="767">
        <v>24</v>
      </c>
      <c r="E37" s="918">
        <v>58.119</v>
      </c>
      <c r="F37" s="919">
        <v>129.30799999999999</v>
      </c>
      <c r="G37" s="918">
        <v>45.591000000000001</v>
      </c>
      <c r="H37" s="918">
        <v>1</v>
      </c>
      <c r="I37" s="920">
        <v>4.3579999999999997</v>
      </c>
      <c r="J37" s="921"/>
      <c r="K37" s="918">
        <v>3.6480000000000001</v>
      </c>
      <c r="L37" s="767"/>
      <c r="M37" s="918">
        <v>1.988</v>
      </c>
      <c r="N37" s="767"/>
      <c r="O37" s="317"/>
      <c r="P37" s="917">
        <v>2.0720000000000001</v>
      </c>
      <c r="Q37" s="366"/>
      <c r="R37" s="373"/>
    </row>
    <row r="38" spans="1:18" ht="13" customHeight="1" x14ac:dyDescent="0.2">
      <c r="A38" s="367">
        <v>30</v>
      </c>
      <c r="B38" s="318" t="s">
        <v>260</v>
      </c>
      <c r="C38" s="917">
        <v>123.971</v>
      </c>
      <c r="D38" s="767">
        <v>11</v>
      </c>
      <c r="E38" s="918">
        <v>55.106000000000002</v>
      </c>
      <c r="F38" s="919">
        <v>130.25899999999999</v>
      </c>
      <c r="G38" s="918">
        <v>41.136000000000003</v>
      </c>
      <c r="H38" s="918">
        <v>1</v>
      </c>
      <c r="I38" s="920">
        <v>4.3330000000000002</v>
      </c>
      <c r="J38" s="921"/>
      <c r="K38" s="918">
        <v>1.748</v>
      </c>
      <c r="L38" s="767"/>
      <c r="M38" s="918">
        <v>1.5940000000000001</v>
      </c>
      <c r="N38" s="767"/>
      <c r="O38" s="317"/>
      <c r="P38" s="917">
        <v>1.679</v>
      </c>
      <c r="Q38" s="366"/>
      <c r="R38" s="373"/>
    </row>
    <row r="39" spans="1:18" ht="13" customHeight="1" x14ac:dyDescent="0.2">
      <c r="A39" s="367">
        <v>31</v>
      </c>
      <c r="B39" s="318" t="s">
        <v>262</v>
      </c>
      <c r="C39" s="917">
        <v>124.46</v>
      </c>
      <c r="D39" s="767">
        <v>8</v>
      </c>
      <c r="E39" s="918">
        <v>54.110999999999997</v>
      </c>
      <c r="F39" s="919">
        <v>129.71600000000001</v>
      </c>
      <c r="G39" s="918">
        <v>41.91</v>
      </c>
      <c r="H39" s="918">
        <v>1</v>
      </c>
      <c r="I39" s="920">
        <v>3</v>
      </c>
      <c r="J39" s="921"/>
      <c r="K39" s="918">
        <v>1.4470000000000001</v>
      </c>
      <c r="L39" s="767"/>
      <c r="M39" s="918">
        <v>1.952</v>
      </c>
      <c r="N39" s="767"/>
      <c r="O39" s="317"/>
      <c r="P39" s="917">
        <v>1.667</v>
      </c>
      <c r="Q39" s="366"/>
      <c r="R39" s="373"/>
    </row>
    <row r="40" spans="1:18" ht="13" customHeight="1" x14ac:dyDescent="0.2">
      <c r="A40" s="367">
        <v>32</v>
      </c>
      <c r="B40" s="318" t="s">
        <v>263</v>
      </c>
      <c r="C40" s="917">
        <v>119.78400000000001</v>
      </c>
      <c r="D40" s="767">
        <v>13</v>
      </c>
      <c r="E40" s="918">
        <v>53.591000000000001</v>
      </c>
      <c r="F40" s="919">
        <v>130.39599999999999</v>
      </c>
      <c r="G40" s="918">
        <v>41.348999999999997</v>
      </c>
      <c r="H40" s="918">
        <v>1.667</v>
      </c>
      <c r="I40" s="920">
        <v>3.097</v>
      </c>
      <c r="J40" s="921"/>
      <c r="K40" s="918">
        <v>1.0649999999999999</v>
      </c>
      <c r="L40" s="767"/>
      <c r="M40" s="918">
        <v>1.2969999999999999</v>
      </c>
      <c r="N40" s="767"/>
      <c r="O40" s="317"/>
      <c r="P40" s="917">
        <v>1.6910000000000001</v>
      </c>
      <c r="Q40" s="366"/>
      <c r="R40" s="373"/>
    </row>
    <row r="41" spans="1:18" s="7" customFormat="1" ht="13" customHeight="1" x14ac:dyDescent="0.2">
      <c r="A41" s="368">
        <v>33</v>
      </c>
      <c r="B41" s="369" t="s">
        <v>264</v>
      </c>
      <c r="C41" s="922">
        <v>101.12</v>
      </c>
      <c r="D41" s="369">
        <v>25</v>
      </c>
      <c r="E41" s="923">
        <v>56.000999999999998</v>
      </c>
      <c r="F41" s="924">
        <v>130.93799999999999</v>
      </c>
      <c r="G41" s="923">
        <v>41.88</v>
      </c>
      <c r="H41" s="923">
        <v>1.333</v>
      </c>
      <c r="I41" s="925">
        <v>6.3330000000000002</v>
      </c>
      <c r="J41" s="926"/>
      <c r="K41" s="923">
        <v>2.0670000000000002</v>
      </c>
      <c r="L41" s="780"/>
      <c r="M41" s="923">
        <v>2.5939999999999999</v>
      </c>
      <c r="N41" s="780"/>
      <c r="O41" s="369"/>
      <c r="P41" s="922">
        <v>2.859</v>
      </c>
      <c r="Q41" s="370"/>
      <c r="R41" s="374"/>
    </row>
    <row r="42" spans="1:18" x14ac:dyDescent="0.2">
      <c r="A42" s="1" t="s">
        <v>26</v>
      </c>
      <c r="C42" s="927">
        <v>109.39527272727274</v>
      </c>
      <c r="E42" s="927">
        <v>53.67263636363635</v>
      </c>
      <c r="F42" s="927">
        <v>129.37284848484848</v>
      </c>
      <c r="G42" s="927">
        <v>43.146545454545446</v>
      </c>
      <c r="H42" s="927">
        <v>1.373757575757576</v>
      </c>
      <c r="I42" s="927">
        <v>3.1666388888888886</v>
      </c>
      <c r="J42" s="927"/>
      <c r="K42" s="927">
        <v>2.245931034482759</v>
      </c>
      <c r="L42" s="927"/>
      <c r="M42" s="927">
        <v>3.2766363636363631</v>
      </c>
      <c r="N42" s="927"/>
      <c r="O42" s="927"/>
      <c r="P42" s="927">
        <v>3.4457878787878786</v>
      </c>
    </row>
    <row r="43" spans="1:18" x14ac:dyDescent="0.2">
      <c r="A43" s="1" t="s">
        <v>497</v>
      </c>
      <c r="C43" s="1">
        <v>5.4</v>
      </c>
      <c r="I43" s="928">
        <v>3.1</v>
      </c>
    </row>
    <row r="44" spans="1:18" x14ac:dyDescent="0.2">
      <c r="A44" s="1" t="s">
        <v>498</v>
      </c>
      <c r="C44" s="1">
        <v>10.28</v>
      </c>
      <c r="I44" s="928">
        <v>0.95</v>
      </c>
    </row>
    <row r="45" spans="1:18" x14ac:dyDescent="0.2">
      <c r="A45" s="1" t="s">
        <v>157</v>
      </c>
    </row>
  </sheetData>
  <mergeCells count="1">
    <mergeCell ref="N5:O5"/>
  </mergeCells>
  <printOptions horizontalCentered="1" gridLinesSet="0"/>
  <pageMargins left="0.5" right="0.5" top="1.1000000000000001" bottom="0.25" header="0.25" footer="0.5"/>
  <pageSetup scale="76" orientation="landscape" horizontalDpi="4294967292" r:id="rId1"/>
  <headerFooter alignWithMargins="0">
    <oddHeader>&amp;C2015-2016 UNIFORM SOUTHERN SOFT RED WINTER WHEAT NURSERY
DATA SHEET</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6"/>
  <sheetViews>
    <sheetView topLeftCell="L2" zoomScale="125" zoomScaleNormal="125" zoomScalePageLayoutView="125" workbookViewId="0">
      <selection activeCell="Q9" sqref="Q9:Q41"/>
    </sheetView>
  </sheetViews>
  <sheetFormatPr defaultColWidth="12.1796875" defaultRowHeight="15.5" x14ac:dyDescent="0.35"/>
  <cols>
    <col min="1" max="1" width="12.1796875" style="884"/>
    <col min="2" max="2" width="24.7265625" style="884" bestFit="1" customWidth="1"/>
    <col min="3" max="7" width="12.1796875" style="884"/>
    <col min="8" max="8" width="21.453125" style="884" bestFit="1" customWidth="1"/>
    <col min="9" max="10" width="12.1796875" style="884"/>
    <col min="11" max="11" width="16.54296875" style="884" bestFit="1" customWidth="1"/>
    <col min="12" max="16384" width="12.1796875" style="884"/>
  </cols>
  <sheetData>
    <row r="1" spans="1:18" x14ac:dyDescent="0.35">
      <c r="A1" s="883" t="s">
        <v>5</v>
      </c>
      <c r="B1" s="883" t="s">
        <v>480</v>
      </c>
      <c r="C1" s="883"/>
      <c r="D1" s="883"/>
      <c r="E1" s="883"/>
      <c r="F1" s="883"/>
      <c r="G1" s="883" t="s">
        <v>334</v>
      </c>
      <c r="H1" s="883" t="s">
        <v>481</v>
      </c>
      <c r="I1" s="883"/>
      <c r="J1" s="883"/>
      <c r="K1" s="883"/>
      <c r="L1" s="883"/>
      <c r="M1" s="883"/>
      <c r="N1" s="883"/>
      <c r="O1" s="883"/>
      <c r="P1" s="883"/>
      <c r="Q1" s="883"/>
      <c r="R1" s="883"/>
    </row>
    <row r="2" spans="1:18" x14ac:dyDescent="0.35">
      <c r="A2" s="883" t="s">
        <v>434</v>
      </c>
      <c r="B2" s="885">
        <v>2</v>
      </c>
      <c r="C2" s="883" t="s">
        <v>336</v>
      </c>
      <c r="D2" s="883"/>
      <c r="E2" s="883"/>
      <c r="F2" s="885">
        <v>40</v>
      </c>
      <c r="G2" s="883"/>
      <c r="H2" s="883" t="s">
        <v>482</v>
      </c>
      <c r="I2" s="883"/>
      <c r="J2" s="883"/>
      <c r="K2" s="883" t="s">
        <v>483</v>
      </c>
      <c r="L2" s="883"/>
      <c r="M2" s="883"/>
      <c r="N2" s="883"/>
      <c r="O2" s="883"/>
      <c r="P2" s="883"/>
      <c r="Q2" s="883"/>
      <c r="R2" s="883"/>
    </row>
    <row r="3" spans="1:18" x14ac:dyDescent="0.35">
      <c r="A3" s="883" t="s">
        <v>6</v>
      </c>
      <c r="B3" s="883" t="s">
        <v>484</v>
      </c>
      <c r="C3" s="883"/>
      <c r="D3" s="883"/>
      <c r="E3" s="883" t="s">
        <v>340</v>
      </c>
      <c r="F3" s="886">
        <v>42300</v>
      </c>
      <c r="G3" s="883"/>
      <c r="H3" s="883"/>
      <c r="I3" s="883"/>
      <c r="J3" s="883" t="s">
        <v>438</v>
      </c>
      <c r="K3" s="886">
        <v>42548</v>
      </c>
      <c r="L3" s="883"/>
      <c r="M3" s="883"/>
      <c r="N3" s="883"/>
      <c r="O3" s="883"/>
      <c r="P3" s="883"/>
      <c r="Q3" s="883"/>
      <c r="R3" s="883"/>
    </row>
    <row r="4" spans="1:18" x14ac:dyDescent="0.35">
      <c r="A4" s="883" t="s">
        <v>7</v>
      </c>
      <c r="B4" s="883"/>
      <c r="C4" s="883"/>
      <c r="D4" s="883"/>
      <c r="E4" s="883"/>
      <c r="F4" s="885">
        <v>10.1</v>
      </c>
      <c r="G4" s="885">
        <v>11</v>
      </c>
      <c r="H4" s="883"/>
      <c r="I4" s="883"/>
      <c r="J4" s="883"/>
      <c r="K4" s="883"/>
      <c r="L4" s="883"/>
      <c r="M4" s="883"/>
      <c r="N4" s="883"/>
      <c r="O4" s="883"/>
      <c r="P4" s="883"/>
      <c r="Q4" s="883"/>
      <c r="R4" s="883"/>
    </row>
    <row r="5" spans="1:18" x14ac:dyDescent="0.35">
      <c r="D5" s="887"/>
      <c r="H5" s="887" t="s">
        <v>141</v>
      </c>
      <c r="I5" s="887" t="s">
        <v>142</v>
      </c>
      <c r="J5" s="887" t="s">
        <v>143</v>
      </c>
      <c r="K5" s="887" t="s">
        <v>144</v>
      </c>
      <c r="L5" s="887" t="s">
        <v>145</v>
      </c>
      <c r="M5" s="887" t="s">
        <v>146</v>
      </c>
      <c r="N5" s="1028" t="s">
        <v>147</v>
      </c>
      <c r="O5" s="1028"/>
      <c r="P5" s="887" t="s">
        <v>56</v>
      </c>
      <c r="Q5" s="887" t="s">
        <v>23</v>
      </c>
      <c r="R5" s="887" t="s">
        <v>158</v>
      </c>
    </row>
    <row r="6" spans="1:18" x14ac:dyDescent="0.35">
      <c r="C6" s="887"/>
      <c r="D6" s="888"/>
      <c r="E6" s="887" t="s">
        <v>11</v>
      </c>
      <c r="F6" s="887" t="s">
        <v>139</v>
      </c>
      <c r="G6" s="887"/>
      <c r="H6" s="887"/>
      <c r="I6" s="887" t="s">
        <v>148</v>
      </c>
      <c r="J6" s="887" t="s">
        <v>149</v>
      </c>
      <c r="K6" s="887" t="s">
        <v>150</v>
      </c>
      <c r="L6" s="887" t="s">
        <v>150</v>
      </c>
      <c r="M6" s="887" t="s">
        <v>150</v>
      </c>
      <c r="N6" s="887" t="s">
        <v>151</v>
      </c>
      <c r="O6" s="887" t="s">
        <v>152</v>
      </c>
      <c r="P6" s="887" t="s">
        <v>153</v>
      </c>
      <c r="Q6" s="885" t="s">
        <v>82</v>
      </c>
      <c r="R6" s="885" t="s">
        <v>24</v>
      </c>
    </row>
    <row r="7" spans="1:18" x14ac:dyDescent="0.35">
      <c r="A7" s="885" t="s">
        <v>8</v>
      </c>
      <c r="B7" s="888" t="s">
        <v>9</v>
      </c>
      <c r="C7" s="887" t="s">
        <v>10</v>
      </c>
      <c r="D7" s="887" t="s">
        <v>20</v>
      </c>
      <c r="E7" s="887" t="s">
        <v>14</v>
      </c>
      <c r="F7" s="887" t="s">
        <v>15</v>
      </c>
      <c r="G7" s="887" t="s">
        <v>140</v>
      </c>
      <c r="H7" s="888"/>
      <c r="I7" s="888"/>
      <c r="J7" s="888"/>
      <c r="K7" s="888"/>
      <c r="L7" s="888"/>
      <c r="M7" s="888"/>
      <c r="N7" s="887" t="s">
        <v>154</v>
      </c>
      <c r="O7" s="887" t="s">
        <v>155</v>
      </c>
      <c r="P7" s="887"/>
      <c r="Q7" s="885"/>
      <c r="R7" s="885" t="s">
        <v>25</v>
      </c>
    </row>
    <row r="8" spans="1:18" ht="16" thickBot="1" x14ac:dyDescent="0.4">
      <c r="A8" s="889" t="s">
        <v>12</v>
      </c>
      <c r="B8" s="890" t="s">
        <v>13</v>
      </c>
      <c r="C8" s="891" t="s">
        <v>16</v>
      </c>
      <c r="D8" s="891" t="s">
        <v>21</v>
      </c>
      <c r="E8" s="891" t="s">
        <v>17</v>
      </c>
      <c r="F8" s="891" t="s">
        <v>18</v>
      </c>
      <c r="G8" s="891" t="s">
        <v>156</v>
      </c>
      <c r="H8" s="891" t="s">
        <v>19</v>
      </c>
      <c r="I8" s="891" t="s">
        <v>19</v>
      </c>
      <c r="J8" s="892" t="s">
        <v>19</v>
      </c>
      <c r="K8" s="892" t="s">
        <v>19</v>
      </c>
      <c r="L8" s="892" t="s">
        <v>19</v>
      </c>
      <c r="M8" s="892" t="s">
        <v>19</v>
      </c>
      <c r="N8" s="892" t="s">
        <v>19</v>
      </c>
      <c r="O8" s="892" t="s">
        <v>19</v>
      </c>
      <c r="P8" s="892" t="s">
        <v>19</v>
      </c>
      <c r="Q8" s="892" t="s">
        <v>19</v>
      </c>
      <c r="R8" s="892" t="s">
        <v>19</v>
      </c>
    </row>
    <row r="9" spans="1:18" ht="16" thickTop="1" x14ac:dyDescent="0.35">
      <c r="A9" s="893">
        <v>1</v>
      </c>
      <c r="B9" s="894" t="s">
        <v>0</v>
      </c>
      <c r="C9" s="895">
        <v>51.567589213131669</v>
      </c>
      <c r="D9" s="896">
        <v>25</v>
      </c>
      <c r="E9" s="895">
        <v>56.683965768991371</v>
      </c>
      <c r="F9" s="895">
        <v>117.26347956865379</v>
      </c>
      <c r="G9" s="895">
        <v>33.446433714121142</v>
      </c>
      <c r="H9" s="897"/>
      <c r="I9" s="894"/>
      <c r="J9" s="894"/>
      <c r="K9" s="894"/>
      <c r="L9" s="894"/>
      <c r="M9" s="898"/>
      <c r="N9" s="894"/>
      <c r="O9" s="894"/>
      <c r="P9" s="894"/>
      <c r="Q9" s="899">
        <v>6</v>
      </c>
      <c r="R9" s="894"/>
    </row>
    <row r="10" spans="1:18" x14ac:dyDescent="0.35">
      <c r="A10" s="885">
        <v>2</v>
      </c>
      <c r="B10" s="883" t="s">
        <v>27</v>
      </c>
      <c r="C10" s="900">
        <v>47.116704109964523</v>
      </c>
      <c r="D10" s="901">
        <v>29</v>
      </c>
      <c r="E10" s="900">
        <v>54.335246361882774</v>
      </c>
      <c r="F10" s="900">
        <v>115.23477648715242</v>
      </c>
      <c r="G10" s="900">
        <v>29.642171450513636</v>
      </c>
      <c r="H10" s="902"/>
      <c r="I10" s="883"/>
      <c r="J10" s="883"/>
      <c r="K10" s="883"/>
      <c r="L10" s="883"/>
      <c r="M10" s="903"/>
      <c r="N10" s="883"/>
      <c r="O10" s="883"/>
      <c r="P10" s="883"/>
      <c r="Q10" s="904">
        <v>6.5</v>
      </c>
      <c r="R10" s="883"/>
    </row>
    <row r="11" spans="1:18" x14ac:dyDescent="0.35">
      <c r="A11" s="885">
        <v>3</v>
      </c>
      <c r="B11" s="883" t="s">
        <v>206</v>
      </c>
      <c r="C11" s="900">
        <v>67.95335018260289</v>
      </c>
      <c r="D11" s="901">
        <v>8</v>
      </c>
      <c r="E11" s="900">
        <v>55.875651303437799</v>
      </c>
      <c r="F11" s="900">
        <v>119.46694505775815</v>
      </c>
      <c r="G11" s="900">
        <v>29.964673130459843</v>
      </c>
      <c r="H11" s="902"/>
      <c r="I11" s="883"/>
      <c r="J11" s="883"/>
      <c r="K11" s="883"/>
      <c r="L11" s="883"/>
      <c r="M11" s="903"/>
      <c r="N11" s="883"/>
      <c r="O11" s="883"/>
      <c r="P11" s="883"/>
      <c r="Q11" s="904">
        <v>6</v>
      </c>
      <c r="R11" s="883"/>
    </row>
    <row r="12" spans="1:18" x14ac:dyDescent="0.35">
      <c r="A12" s="885">
        <v>4</v>
      </c>
      <c r="B12" s="883" t="s">
        <v>208</v>
      </c>
      <c r="C12" s="900">
        <v>88.166626816470952</v>
      </c>
      <c r="D12" s="901">
        <v>1</v>
      </c>
      <c r="E12" s="900">
        <v>55.787549197383136</v>
      </c>
      <c r="F12" s="900">
        <v>121.57743013762021</v>
      </c>
      <c r="G12" s="900">
        <v>31.277124670472087</v>
      </c>
      <c r="H12" s="902"/>
      <c r="I12" s="883"/>
      <c r="J12" s="883"/>
      <c r="K12" s="883"/>
      <c r="L12" s="883"/>
      <c r="M12" s="903"/>
      <c r="N12" s="883"/>
      <c r="O12" s="883"/>
      <c r="P12" s="883"/>
      <c r="Q12" s="904">
        <v>4.5</v>
      </c>
      <c r="R12" s="883"/>
    </row>
    <row r="13" spans="1:18" x14ac:dyDescent="0.35">
      <c r="A13" s="885">
        <v>5</v>
      </c>
      <c r="B13" s="883" t="s">
        <v>179</v>
      </c>
      <c r="C13" s="900">
        <v>61.972450692760468</v>
      </c>
      <c r="D13" s="901">
        <v>12</v>
      </c>
      <c r="E13" s="900">
        <v>53.022621232749771</v>
      </c>
      <c r="F13" s="900">
        <v>114.84642091453074</v>
      </c>
      <c r="G13" s="900">
        <v>27.410050878371901</v>
      </c>
      <c r="H13" s="902"/>
      <c r="I13" s="883"/>
      <c r="J13" s="883"/>
      <c r="K13" s="883"/>
      <c r="L13" s="883"/>
      <c r="M13" s="903"/>
      <c r="N13" s="883"/>
      <c r="O13" s="883"/>
      <c r="P13" s="883"/>
      <c r="Q13" s="904">
        <v>4</v>
      </c>
      <c r="R13" s="883"/>
    </row>
    <row r="14" spans="1:18" x14ac:dyDescent="0.35">
      <c r="A14" s="885">
        <v>6</v>
      </c>
      <c r="B14" s="883" t="s">
        <v>211</v>
      </c>
      <c r="C14" s="900">
        <v>62.250084640581839</v>
      </c>
      <c r="D14" s="901">
        <v>10</v>
      </c>
      <c r="E14" s="900">
        <v>56.391064403483178</v>
      </c>
      <c r="F14" s="900">
        <v>115.54365398768778</v>
      </c>
      <c r="G14" s="900">
        <v>30.41362122565922</v>
      </c>
      <c r="H14" s="902"/>
      <c r="I14" s="883"/>
      <c r="J14" s="883"/>
      <c r="K14" s="883"/>
      <c r="L14" s="883"/>
      <c r="M14" s="903"/>
      <c r="N14" s="883"/>
      <c r="O14" s="883"/>
      <c r="P14" s="883"/>
      <c r="Q14" s="904">
        <v>0.5</v>
      </c>
      <c r="R14" s="883"/>
    </row>
    <row r="15" spans="1:18" x14ac:dyDescent="0.35">
      <c r="A15" s="885">
        <v>7</v>
      </c>
      <c r="B15" s="883" t="s">
        <v>213</v>
      </c>
      <c r="C15" s="900">
        <v>43.03656610959753</v>
      </c>
      <c r="D15" s="901">
        <v>30</v>
      </c>
      <c r="E15" s="900">
        <v>55.844191706604818</v>
      </c>
      <c r="F15" s="900">
        <v>122.20991328277495</v>
      </c>
      <c r="G15" s="900">
        <v>29.095420946529693</v>
      </c>
      <c r="H15" s="902"/>
      <c r="I15" s="883"/>
      <c r="J15" s="883"/>
      <c r="K15" s="883"/>
      <c r="L15" s="883"/>
      <c r="M15" s="903"/>
      <c r="N15" s="883"/>
      <c r="O15" s="883"/>
      <c r="P15" s="883"/>
      <c r="Q15" s="904">
        <v>2</v>
      </c>
      <c r="R15" s="883"/>
    </row>
    <row r="16" spans="1:18" x14ac:dyDescent="0.35">
      <c r="A16" s="885">
        <v>8</v>
      </c>
      <c r="B16" s="883" t="s">
        <v>215</v>
      </c>
      <c r="C16" s="900">
        <v>59.458745354508125</v>
      </c>
      <c r="D16" s="901">
        <v>16</v>
      </c>
      <c r="E16" s="900">
        <v>56.264419395524961</v>
      </c>
      <c r="F16" s="900">
        <v>118.6819301782343</v>
      </c>
      <c r="G16" s="900">
        <v>36.367188249975996</v>
      </c>
      <c r="H16" s="902"/>
      <c r="I16" s="883"/>
      <c r="J16" s="883"/>
      <c r="K16" s="883"/>
      <c r="L16" s="883"/>
      <c r="M16" s="903"/>
      <c r="N16" s="883"/>
      <c r="O16" s="883"/>
      <c r="P16" s="883"/>
      <c r="Q16" s="904">
        <v>4.5</v>
      </c>
      <c r="R16" s="883"/>
    </row>
    <row r="17" spans="1:18" x14ac:dyDescent="0.35">
      <c r="A17" s="885">
        <v>9</v>
      </c>
      <c r="B17" s="883" t="s">
        <v>217</v>
      </c>
      <c r="C17" s="900">
        <v>82.305856339453882</v>
      </c>
      <c r="D17" s="901">
        <v>4</v>
      </c>
      <c r="E17" s="900">
        <v>57.678033432717164</v>
      </c>
      <c r="F17" s="900">
        <v>121.3088935000234</v>
      </c>
      <c r="G17" s="900">
        <v>31.748506509330173</v>
      </c>
      <c r="H17" s="902"/>
      <c r="I17" s="883"/>
      <c r="J17" s="883"/>
      <c r="K17" s="883"/>
      <c r="L17" s="883"/>
      <c r="M17" s="903"/>
      <c r="N17" s="883"/>
      <c r="O17" s="883"/>
      <c r="P17" s="883"/>
      <c r="Q17" s="904">
        <v>5.5</v>
      </c>
      <c r="R17" s="883"/>
    </row>
    <row r="18" spans="1:18" x14ac:dyDescent="0.35">
      <c r="A18" s="885">
        <v>10</v>
      </c>
      <c r="B18" s="883" t="s">
        <v>219</v>
      </c>
      <c r="C18" s="900">
        <v>29.114495139410522</v>
      </c>
      <c r="D18" s="901">
        <v>33</v>
      </c>
      <c r="E18" s="900">
        <v>58.567241948453109</v>
      </c>
      <c r="F18" s="900">
        <v>120.69440977888709</v>
      </c>
      <c r="G18" s="900">
        <v>27.655995008159756</v>
      </c>
      <c r="H18" s="902"/>
      <c r="I18" s="883"/>
      <c r="J18" s="883"/>
      <c r="K18" s="883"/>
      <c r="L18" s="883"/>
      <c r="M18" s="903"/>
      <c r="N18" s="883"/>
      <c r="O18" s="883"/>
      <c r="P18" s="883"/>
      <c r="Q18" s="904">
        <v>6</v>
      </c>
      <c r="R18" s="883"/>
    </row>
    <row r="19" spans="1:18" x14ac:dyDescent="0.35">
      <c r="A19" s="885">
        <v>11</v>
      </c>
      <c r="B19" s="883" t="s">
        <v>221</v>
      </c>
      <c r="C19" s="900">
        <v>59.64892419352536</v>
      </c>
      <c r="D19" s="901">
        <v>14</v>
      </c>
      <c r="E19" s="900">
        <v>54.385050495029375</v>
      </c>
      <c r="F19" s="900">
        <v>116.2723592845029</v>
      </c>
      <c r="G19" s="900">
        <v>33.547470480944583</v>
      </c>
      <c r="H19" s="902"/>
      <c r="I19" s="883"/>
      <c r="J19" s="883"/>
      <c r="K19" s="883"/>
      <c r="L19" s="883"/>
      <c r="M19" s="903"/>
      <c r="N19" s="883"/>
      <c r="O19" s="883"/>
      <c r="P19" s="883"/>
      <c r="Q19" s="904">
        <v>5.5</v>
      </c>
      <c r="R19" s="883"/>
    </row>
    <row r="20" spans="1:18" x14ac:dyDescent="0.35">
      <c r="A20" s="885">
        <v>12</v>
      </c>
      <c r="B20" s="883" t="s">
        <v>223</v>
      </c>
      <c r="C20" s="900">
        <v>52.066124588144973</v>
      </c>
      <c r="D20" s="901">
        <v>24</v>
      </c>
      <c r="E20" s="900">
        <v>58.01388337818149</v>
      </c>
      <c r="F20" s="900">
        <v>117.23847236888419</v>
      </c>
      <c r="G20" s="900">
        <v>27.650475184794068</v>
      </c>
      <c r="H20" s="902"/>
      <c r="I20" s="883"/>
      <c r="J20" s="883"/>
      <c r="K20" s="883"/>
      <c r="L20" s="883"/>
      <c r="M20" s="903"/>
      <c r="N20" s="883"/>
      <c r="O20" s="883"/>
      <c r="P20" s="883"/>
      <c r="Q20" s="904">
        <v>5</v>
      </c>
      <c r="R20" s="883"/>
    </row>
    <row r="21" spans="1:18" x14ac:dyDescent="0.35">
      <c r="A21" s="885">
        <v>13</v>
      </c>
      <c r="B21" s="883" t="s">
        <v>225</v>
      </c>
      <c r="C21" s="900">
        <v>52.18512012813482</v>
      </c>
      <c r="D21" s="901">
        <v>23</v>
      </c>
      <c r="E21" s="900">
        <v>56.021799560634271</v>
      </c>
      <c r="F21" s="900">
        <v>117.74663210777254</v>
      </c>
      <c r="G21" s="900">
        <v>28.211913218777013</v>
      </c>
      <c r="H21" s="902"/>
      <c r="I21" s="883"/>
      <c r="J21" s="883"/>
      <c r="K21" s="883"/>
      <c r="L21" s="883"/>
      <c r="M21" s="903"/>
      <c r="N21" s="883"/>
      <c r="O21" s="883"/>
      <c r="P21" s="883"/>
      <c r="Q21" s="904">
        <v>5.5</v>
      </c>
      <c r="R21" s="883"/>
    </row>
    <row r="22" spans="1:18" x14ac:dyDescent="0.35">
      <c r="A22" s="885">
        <v>14</v>
      </c>
      <c r="B22" s="883" t="s">
        <v>227</v>
      </c>
      <c r="C22" s="900">
        <v>48.938278493467976</v>
      </c>
      <c r="D22" s="901">
        <v>27</v>
      </c>
      <c r="E22" s="900">
        <v>54.507019267592675</v>
      </c>
      <c r="F22" s="900">
        <v>121.80475086335699</v>
      </c>
      <c r="G22" s="900">
        <v>37.891936996477632</v>
      </c>
      <c r="H22" s="902"/>
      <c r="I22" s="883"/>
      <c r="J22" s="883"/>
      <c r="K22" s="883"/>
      <c r="L22" s="883"/>
      <c r="M22" s="903"/>
      <c r="N22" s="883"/>
      <c r="O22" s="883"/>
      <c r="P22" s="883"/>
      <c r="Q22" s="904">
        <v>3.5</v>
      </c>
      <c r="R22" s="883"/>
    </row>
    <row r="23" spans="1:18" x14ac:dyDescent="0.35">
      <c r="A23" s="885">
        <v>15</v>
      </c>
      <c r="B23" s="883" t="s">
        <v>229</v>
      </c>
      <c r="C23" s="900">
        <v>54.052491025314701</v>
      </c>
      <c r="D23" s="901">
        <v>21</v>
      </c>
      <c r="E23" s="900">
        <v>50.300835430095823</v>
      </c>
      <c r="F23" s="900">
        <v>116.57206907840485</v>
      </c>
      <c r="G23" s="900">
        <v>34.028385553200714</v>
      </c>
      <c r="H23" s="902"/>
      <c r="I23" s="883"/>
      <c r="J23" s="883"/>
      <c r="K23" s="883"/>
      <c r="L23" s="883"/>
      <c r="M23" s="903"/>
      <c r="N23" s="883"/>
      <c r="O23" s="883"/>
      <c r="P23" s="883"/>
      <c r="Q23" s="904">
        <v>3.5</v>
      </c>
      <c r="R23" s="883"/>
    </row>
    <row r="24" spans="1:18" x14ac:dyDescent="0.35">
      <c r="A24" s="885">
        <v>16</v>
      </c>
      <c r="B24" s="883" t="s">
        <v>231</v>
      </c>
      <c r="C24" s="900">
        <v>71.456117425018974</v>
      </c>
      <c r="D24" s="901">
        <v>7</v>
      </c>
      <c r="E24" s="900">
        <v>53.435196683242026</v>
      </c>
      <c r="F24" s="900">
        <v>121.92768969854502</v>
      </c>
      <c r="G24" s="900">
        <v>30.648189719467414</v>
      </c>
      <c r="H24" s="902"/>
      <c r="I24" s="883"/>
      <c r="J24" s="883"/>
      <c r="K24" s="883"/>
      <c r="L24" s="883"/>
      <c r="M24" s="903"/>
      <c r="N24" s="883"/>
      <c r="O24" s="883"/>
      <c r="P24" s="883"/>
      <c r="Q24" s="904">
        <v>1.5</v>
      </c>
      <c r="R24" s="883"/>
    </row>
    <row r="25" spans="1:18" x14ac:dyDescent="0.35">
      <c r="A25" s="885">
        <v>17</v>
      </c>
      <c r="B25" s="883" t="s">
        <v>233</v>
      </c>
      <c r="C25" s="900">
        <v>87.73531756958316</v>
      </c>
      <c r="D25" s="901">
        <v>2</v>
      </c>
      <c r="E25" s="900">
        <v>56.290250772694584</v>
      </c>
      <c r="F25" s="900">
        <v>115.16161944356244</v>
      </c>
      <c r="G25" s="900">
        <v>29.421840039580292</v>
      </c>
      <c r="H25" s="902"/>
      <c r="I25" s="883"/>
      <c r="J25" s="883"/>
      <c r="K25" s="883"/>
      <c r="L25" s="883"/>
      <c r="M25" s="903"/>
      <c r="N25" s="883"/>
      <c r="O25" s="883"/>
      <c r="P25" s="883"/>
      <c r="Q25" s="904">
        <v>3.5</v>
      </c>
      <c r="R25" s="883"/>
    </row>
    <row r="26" spans="1:18" x14ac:dyDescent="0.35">
      <c r="A26" s="885">
        <v>18</v>
      </c>
      <c r="B26" s="883" t="s">
        <v>235</v>
      </c>
      <c r="C26" s="900">
        <v>57.66786146684732</v>
      </c>
      <c r="D26" s="901">
        <v>18</v>
      </c>
      <c r="E26" s="900">
        <v>55.88952601305995</v>
      </c>
      <c r="F26" s="900">
        <v>115.68044222584885</v>
      </c>
      <c r="G26" s="900">
        <v>30.557742152251205</v>
      </c>
      <c r="H26" s="902"/>
      <c r="I26" s="883"/>
      <c r="J26" s="883"/>
      <c r="K26" s="883"/>
      <c r="L26" s="883"/>
      <c r="M26" s="903"/>
      <c r="N26" s="883"/>
      <c r="O26" s="883"/>
      <c r="P26" s="883"/>
      <c r="Q26" s="904">
        <v>6.5</v>
      </c>
      <c r="R26" s="883"/>
    </row>
    <row r="27" spans="1:18" x14ac:dyDescent="0.35">
      <c r="A27" s="885">
        <v>19</v>
      </c>
      <c r="B27" s="883" t="s">
        <v>237</v>
      </c>
      <c r="C27" s="900">
        <v>48.39917477257044</v>
      </c>
      <c r="D27" s="901">
        <v>28</v>
      </c>
      <c r="E27" s="900">
        <v>58.256013788004275</v>
      </c>
      <c r="F27" s="900">
        <v>117.5789660884698</v>
      </c>
      <c r="G27" s="900">
        <v>32.90475258637877</v>
      </c>
      <c r="H27" s="902"/>
      <c r="I27" s="883"/>
      <c r="J27" s="883"/>
      <c r="K27" s="883"/>
      <c r="L27" s="883"/>
      <c r="M27" s="903"/>
      <c r="N27" s="883"/>
      <c r="O27" s="883"/>
      <c r="P27" s="883"/>
      <c r="Q27" s="904">
        <v>7.5</v>
      </c>
      <c r="R27" s="883"/>
    </row>
    <row r="28" spans="1:18" x14ac:dyDescent="0.35">
      <c r="A28" s="885">
        <v>20</v>
      </c>
      <c r="B28" s="883" t="s">
        <v>239</v>
      </c>
      <c r="C28" s="900">
        <v>57.015140587330734</v>
      </c>
      <c r="D28" s="901">
        <v>20</v>
      </c>
      <c r="E28" s="900">
        <v>52.920885661266624</v>
      </c>
      <c r="F28" s="900">
        <v>121.12932386163641</v>
      </c>
      <c r="G28" s="900">
        <v>39.992080253431851</v>
      </c>
      <c r="H28" s="902"/>
      <c r="I28" s="883"/>
      <c r="J28" s="883"/>
      <c r="K28" s="883"/>
      <c r="L28" s="883"/>
      <c r="M28" s="903"/>
      <c r="N28" s="883"/>
      <c r="O28" s="883"/>
      <c r="P28" s="883"/>
      <c r="Q28" s="904">
        <v>2.5</v>
      </c>
      <c r="R28" s="883"/>
    </row>
    <row r="29" spans="1:18" x14ac:dyDescent="0.35">
      <c r="A29" s="885">
        <v>21</v>
      </c>
      <c r="B29" s="883" t="s">
        <v>242</v>
      </c>
      <c r="C29" s="900">
        <v>73.903940406775192</v>
      </c>
      <c r="D29" s="901">
        <v>5</v>
      </c>
      <c r="E29" s="900">
        <v>56.577382726639826</v>
      </c>
      <c r="F29" s="900">
        <v>120.31550990368308</v>
      </c>
      <c r="G29" s="900">
        <v>36.556590189113933</v>
      </c>
      <c r="H29" s="902"/>
      <c r="I29" s="883"/>
      <c r="J29" s="883"/>
      <c r="K29" s="883"/>
      <c r="L29" s="883"/>
      <c r="M29" s="903"/>
      <c r="N29" s="883"/>
      <c r="O29" s="883"/>
      <c r="P29" s="883"/>
      <c r="Q29" s="904">
        <v>3</v>
      </c>
      <c r="R29" s="883"/>
    </row>
    <row r="30" spans="1:18" x14ac:dyDescent="0.35">
      <c r="A30" s="885">
        <v>22</v>
      </c>
      <c r="B30" s="883" t="s">
        <v>244</v>
      </c>
      <c r="C30" s="900">
        <v>72.328526526618674</v>
      </c>
      <c r="D30" s="901">
        <v>6</v>
      </c>
      <c r="E30" s="900">
        <v>62.149720341115099</v>
      </c>
      <c r="F30" s="900">
        <v>122.36696425714379</v>
      </c>
      <c r="G30" s="900">
        <v>33.72242488240375</v>
      </c>
      <c r="H30" s="902"/>
      <c r="I30" s="883"/>
      <c r="J30" s="883"/>
      <c r="K30" s="883"/>
      <c r="L30" s="883"/>
      <c r="M30" s="903"/>
      <c r="N30" s="883"/>
      <c r="O30" s="883"/>
      <c r="P30" s="883"/>
      <c r="Q30" s="904">
        <v>2</v>
      </c>
      <c r="R30" s="883"/>
    </row>
    <row r="31" spans="1:18" x14ac:dyDescent="0.35">
      <c r="A31" s="885">
        <v>23</v>
      </c>
      <c r="B31" s="883" t="s">
        <v>246</v>
      </c>
      <c r="C31" s="900">
        <v>49.185902257332415</v>
      </c>
      <c r="D31" s="901">
        <v>26</v>
      </c>
      <c r="E31" s="900">
        <v>59.479396455464652</v>
      </c>
      <c r="F31" s="900">
        <v>122.62159610892451</v>
      </c>
      <c r="G31" s="900">
        <v>34.223192857828536</v>
      </c>
      <c r="H31" s="902"/>
      <c r="I31" s="883"/>
      <c r="J31" s="883"/>
      <c r="K31" s="883"/>
      <c r="L31" s="883"/>
      <c r="M31" s="903"/>
      <c r="N31" s="883"/>
      <c r="O31" s="883"/>
      <c r="P31" s="883"/>
      <c r="Q31" s="904">
        <v>4.5</v>
      </c>
      <c r="R31" s="883"/>
    </row>
    <row r="32" spans="1:18" x14ac:dyDescent="0.35">
      <c r="A32" s="885">
        <v>24</v>
      </c>
      <c r="B32" s="883" t="s">
        <v>248</v>
      </c>
      <c r="C32" s="900">
        <v>36.830952445171462</v>
      </c>
      <c r="D32" s="901">
        <v>31</v>
      </c>
      <c r="E32" s="900">
        <v>53.071908909936241</v>
      </c>
      <c r="F32" s="900">
        <v>119.27763911554831</v>
      </c>
      <c r="G32" s="900">
        <v>29.918786598828834</v>
      </c>
      <c r="H32" s="902"/>
      <c r="I32" s="883"/>
      <c r="J32" s="883"/>
      <c r="K32" s="883"/>
      <c r="L32" s="883"/>
      <c r="M32" s="903"/>
      <c r="N32" s="883"/>
      <c r="O32" s="883"/>
      <c r="P32" s="883"/>
      <c r="Q32" s="904">
        <v>6</v>
      </c>
      <c r="R32" s="883"/>
    </row>
    <row r="33" spans="1:18" x14ac:dyDescent="0.35">
      <c r="A33" s="885">
        <v>25</v>
      </c>
      <c r="B33" s="883" t="s">
        <v>250</v>
      </c>
      <c r="C33" s="900">
        <v>32.020057185682106</v>
      </c>
      <c r="D33" s="901">
        <v>32</v>
      </c>
      <c r="E33" s="900">
        <v>53.059723602738288</v>
      </c>
      <c r="F33" s="900">
        <v>115.72646536849281</v>
      </c>
      <c r="G33" s="900">
        <v>30.626121502573433</v>
      </c>
      <c r="H33" s="902"/>
      <c r="I33" s="883"/>
      <c r="J33" s="883"/>
      <c r="K33" s="883"/>
      <c r="L33" s="883"/>
      <c r="M33" s="903"/>
      <c r="N33" s="883"/>
      <c r="O33" s="883"/>
      <c r="P33" s="883"/>
      <c r="Q33" s="904">
        <v>8</v>
      </c>
      <c r="R33" s="883"/>
    </row>
    <row r="34" spans="1:18" x14ac:dyDescent="0.35">
      <c r="A34" s="885">
        <v>26</v>
      </c>
      <c r="B34" s="883" t="s">
        <v>252</v>
      </c>
      <c r="C34" s="900">
        <v>60.442228338484298</v>
      </c>
      <c r="D34" s="901">
        <v>13</v>
      </c>
      <c r="E34" s="900">
        <v>57.88486889620517</v>
      </c>
      <c r="F34" s="900">
        <v>120.92413042782631</v>
      </c>
      <c r="G34" s="900">
        <v>31.696265719496978</v>
      </c>
      <c r="H34" s="902"/>
      <c r="I34" s="883"/>
      <c r="J34" s="883"/>
      <c r="K34" s="883"/>
      <c r="L34" s="883"/>
      <c r="M34" s="903"/>
      <c r="N34" s="883"/>
      <c r="O34" s="883"/>
      <c r="P34" s="883"/>
      <c r="Q34" s="904">
        <v>3</v>
      </c>
      <c r="R34" s="883"/>
    </row>
    <row r="35" spans="1:18" x14ac:dyDescent="0.35">
      <c r="A35" s="885">
        <v>27</v>
      </c>
      <c r="B35" s="883" t="s">
        <v>254</v>
      </c>
      <c r="C35" s="900">
        <v>58.643935081940214</v>
      </c>
      <c r="D35" s="901">
        <v>17</v>
      </c>
      <c r="E35" s="900">
        <v>58.069557754896792</v>
      </c>
      <c r="F35" s="900">
        <v>118.90104316661865</v>
      </c>
      <c r="G35" s="900">
        <v>28.530719016991497</v>
      </c>
      <c r="H35" s="902"/>
      <c r="I35" s="883"/>
      <c r="J35" s="883"/>
      <c r="K35" s="883"/>
      <c r="L35" s="883"/>
      <c r="M35" s="903"/>
      <c r="N35" s="883"/>
      <c r="O35" s="883"/>
      <c r="P35" s="883"/>
      <c r="Q35" s="904">
        <v>2</v>
      </c>
      <c r="R35" s="883"/>
    </row>
    <row r="36" spans="1:18" x14ac:dyDescent="0.35">
      <c r="A36" s="885">
        <v>28</v>
      </c>
      <c r="B36" s="883" t="s">
        <v>256</v>
      </c>
      <c r="C36" s="900">
        <v>53.525066416572372</v>
      </c>
      <c r="D36" s="901">
        <v>22</v>
      </c>
      <c r="E36" s="900">
        <v>57.425745063554388</v>
      </c>
      <c r="F36" s="900">
        <v>120.61036446833701</v>
      </c>
      <c r="G36" s="900">
        <v>32.213209177306368</v>
      </c>
      <c r="H36" s="902"/>
      <c r="I36" s="883"/>
      <c r="J36" s="883"/>
      <c r="K36" s="883"/>
      <c r="L36" s="883"/>
      <c r="M36" s="903"/>
      <c r="N36" s="883"/>
      <c r="O36" s="883"/>
      <c r="P36" s="883"/>
      <c r="Q36" s="904">
        <v>5</v>
      </c>
      <c r="R36" s="883"/>
    </row>
    <row r="37" spans="1:18" x14ac:dyDescent="0.35">
      <c r="A37" s="885">
        <v>29</v>
      </c>
      <c r="B37" s="883" t="s">
        <v>258</v>
      </c>
      <c r="C37" s="900">
        <v>61.99012394873742</v>
      </c>
      <c r="D37" s="901">
        <v>11</v>
      </c>
      <c r="E37" s="900">
        <v>62.131714480076326</v>
      </c>
      <c r="F37" s="900">
        <v>118.74725608780521</v>
      </c>
      <c r="G37" s="900">
        <v>33.267015455505458</v>
      </c>
      <c r="H37" s="902"/>
      <c r="I37" s="883"/>
      <c r="J37" s="883"/>
      <c r="K37" s="883"/>
      <c r="L37" s="883"/>
      <c r="M37" s="903"/>
      <c r="N37" s="883"/>
      <c r="O37" s="883"/>
      <c r="P37" s="883"/>
      <c r="Q37" s="904">
        <v>3.5</v>
      </c>
      <c r="R37" s="883"/>
    </row>
    <row r="38" spans="1:18" x14ac:dyDescent="0.35">
      <c r="A38" s="885">
        <v>30</v>
      </c>
      <c r="B38" s="883" t="s">
        <v>260</v>
      </c>
      <c r="C38" s="900">
        <v>82.757296334934992</v>
      </c>
      <c r="D38" s="901">
        <v>3</v>
      </c>
      <c r="E38" s="900">
        <v>54.709783382688514</v>
      </c>
      <c r="F38" s="900">
        <v>118.12357143032963</v>
      </c>
      <c r="G38" s="900">
        <v>27.990850754314341</v>
      </c>
      <c r="H38" s="902"/>
      <c r="I38" s="883"/>
      <c r="J38" s="883"/>
      <c r="K38" s="883"/>
      <c r="L38" s="883"/>
      <c r="M38" s="903"/>
      <c r="N38" s="883"/>
      <c r="O38" s="883"/>
      <c r="P38" s="883"/>
      <c r="Q38" s="904">
        <v>4.5</v>
      </c>
      <c r="R38" s="883"/>
    </row>
    <row r="39" spans="1:18" x14ac:dyDescent="0.35">
      <c r="A39" s="885">
        <v>31</v>
      </c>
      <c r="B39" s="883" t="s">
        <v>262</v>
      </c>
      <c r="C39" s="900">
        <v>66.865997431405276</v>
      </c>
      <c r="D39" s="901">
        <v>9</v>
      </c>
      <c r="E39" s="900">
        <v>54.760661331775815</v>
      </c>
      <c r="F39" s="900">
        <v>118.50207993344212</v>
      </c>
      <c r="G39" s="900">
        <v>27.760535662858778</v>
      </c>
      <c r="H39" s="902"/>
      <c r="I39" s="883"/>
      <c r="J39" s="883"/>
      <c r="K39" s="883"/>
      <c r="L39" s="883"/>
      <c r="M39" s="903"/>
      <c r="N39" s="883"/>
      <c r="O39" s="883"/>
      <c r="P39" s="883"/>
      <c r="Q39" s="904">
        <v>3.5</v>
      </c>
      <c r="R39" s="883"/>
    </row>
    <row r="40" spans="1:18" x14ac:dyDescent="0.35">
      <c r="A40" s="885">
        <v>32</v>
      </c>
      <c r="B40" s="883" t="s">
        <v>263</v>
      </c>
      <c r="C40" s="900">
        <v>57.588999799390599</v>
      </c>
      <c r="D40" s="901">
        <v>19</v>
      </c>
      <c r="E40" s="900">
        <v>52.375591784857939</v>
      </c>
      <c r="F40" s="900">
        <v>119.66953919013051</v>
      </c>
      <c r="G40" s="900">
        <v>39.124585551723833</v>
      </c>
      <c r="H40" s="902"/>
      <c r="I40" s="883"/>
      <c r="J40" s="883"/>
      <c r="K40" s="883"/>
      <c r="L40" s="883"/>
      <c r="M40" s="903"/>
      <c r="N40" s="883"/>
      <c r="O40" s="883"/>
      <c r="P40" s="883"/>
      <c r="Q40" s="904">
        <v>4</v>
      </c>
      <c r="R40" s="883"/>
    </row>
    <row r="41" spans="1:18" x14ac:dyDescent="0.35">
      <c r="A41" s="885">
        <v>33</v>
      </c>
      <c r="B41" s="883" t="s">
        <v>264</v>
      </c>
      <c r="C41" s="900">
        <v>59.476516005595343</v>
      </c>
      <c r="D41" s="901">
        <v>15</v>
      </c>
      <c r="E41" s="900">
        <v>57.924433621777887</v>
      </c>
      <c r="F41" s="900">
        <v>118.2736626274113</v>
      </c>
      <c r="G41" s="900">
        <v>30.493730662157279</v>
      </c>
      <c r="H41" s="902"/>
      <c r="I41" s="883"/>
      <c r="J41" s="883"/>
      <c r="K41" s="883"/>
      <c r="L41" s="883"/>
      <c r="M41" s="905"/>
      <c r="N41" s="883"/>
      <c r="O41" s="883"/>
      <c r="P41" s="883"/>
      <c r="Q41" s="904">
        <v>4</v>
      </c>
      <c r="R41" s="883"/>
    </row>
    <row r="42" spans="1:18" x14ac:dyDescent="0.35">
      <c r="A42" s="906" t="s">
        <v>26</v>
      </c>
      <c r="B42" s="906"/>
      <c r="C42" s="907">
        <v>59.020198819001855</v>
      </c>
      <c r="D42" s="908"/>
      <c r="E42" s="907">
        <v>56.063361640992611</v>
      </c>
      <c r="F42" s="907">
        <v>118.84848484848486</v>
      </c>
      <c r="G42" s="907">
        <v>31.757575757575758</v>
      </c>
      <c r="H42" s="887"/>
      <c r="I42" s="888"/>
      <c r="J42" s="888"/>
      <c r="K42" s="888"/>
      <c r="L42" s="888"/>
      <c r="M42" s="888"/>
      <c r="N42" s="888"/>
      <c r="O42" s="888"/>
      <c r="P42" s="888"/>
      <c r="Q42" s="888"/>
      <c r="R42" s="888"/>
    </row>
    <row r="43" spans="1:18" x14ac:dyDescent="0.35">
      <c r="A43" s="888"/>
      <c r="B43" s="888"/>
      <c r="C43" s="888"/>
      <c r="D43" s="888"/>
      <c r="E43" s="888"/>
      <c r="F43" s="888"/>
      <c r="G43" s="888"/>
      <c r="H43" s="888"/>
      <c r="I43" s="888"/>
      <c r="J43" s="888"/>
      <c r="K43" s="888"/>
      <c r="L43" s="888"/>
      <c r="M43" s="888"/>
      <c r="N43" s="888"/>
      <c r="O43" s="888"/>
      <c r="P43" s="888"/>
      <c r="Q43" s="888"/>
      <c r="R43" s="888"/>
    </row>
    <row r="44" spans="1:18" x14ac:dyDescent="0.35">
      <c r="A44" s="888" t="s">
        <v>157</v>
      </c>
      <c r="B44" s="888" t="s">
        <v>485</v>
      </c>
      <c r="C44" s="888"/>
      <c r="D44" s="888"/>
      <c r="E44" s="888"/>
      <c r="F44" s="888"/>
      <c r="G44" s="888"/>
      <c r="H44" s="888"/>
      <c r="I44" s="888"/>
      <c r="J44" s="888"/>
      <c r="K44" s="888"/>
      <c r="L44" s="888"/>
      <c r="M44" s="888"/>
      <c r="N44" s="888"/>
      <c r="O44" s="888"/>
      <c r="P44" s="888"/>
      <c r="Q44" s="888"/>
      <c r="R44" s="888"/>
    </row>
    <row r="45" spans="1:18" x14ac:dyDescent="0.35">
      <c r="A45" s="888"/>
      <c r="B45" s="888"/>
      <c r="C45" s="888"/>
      <c r="D45" s="888"/>
      <c r="E45" s="888"/>
      <c r="F45" s="888"/>
      <c r="G45" s="888"/>
      <c r="H45" s="888"/>
      <c r="I45" s="888"/>
      <c r="J45" s="888"/>
      <c r="K45" s="888"/>
      <c r="L45" s="888"/>
      <c r="M45" s="888"/>
      <c r="N45" s="888"/>
      <c r="O45" s="888"/>
      <c r="P45" s="888"/>
      <c r="Q45" s="888"/>
      <c r="R45" s="888"/>
    </row>
    <row r="46" spans="1:18" x14ac:dyDescent="0.35">
      <c r="A46" s="888"/>
      <c r="B46" s="888"/>
      <c r="C46" s="888"/>
      <c r="D46" s="888"/>
      <c r="E46" s="888"/>
      <c r="F46" s="888"/>
      <c r="G46" s="888"/>
      <c r="H46" s="888"/>
      <c r="I46" s="888"/>
      <c r="J46" s="888"/>
      <c r="K46" s="888"/>
      <c r="L46" s="888"/>
      <c r="M46" s="888"/>
      <c r="N46" s="888"/>
      <c r="O46" s="888"/>
      <c r="P46" s="888"/>
      <c r="Q46" s="888"/>
      <c r="R46" s="888"/>
    </row>
  </sheetData>
  <mergeCells count="1">
    <mergeCell ref="N5:O5"/>
  </mergeCells>
  <printOptions gridLines="1"/>
  <pageMargins left="0.75" right="0.75" top="1" bottom="1" header="0.5" footer="0.5"/>
  <pageSetup scale="49" orientation="landscape" horizontalDpi="4294967292" verticalDpi="4294967292"/>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6"/>
  <sheetViews>
    <sheetView topLeftCell="F1" zoomScale="92" zoomScaleNormal="92" zoomScalePageLayoutView="150" workbookViewId="0">
      <selection activeCell="N9" sqref="N9:N41"/>
    </sheetView>
  </sheetViews>
  <sheetFormatPr defaultColWidth="12.1796875" defaultRowHeight="15.5" x14ac:dyDescent="0.35"/>
  <cols>
    <col min="1" max="1" width="12.1796875" style="884"/>
    <col min="2" max="2" width="35.26953125" style="884" bestFit="1" customWidth="1"/>
    <col min="3" max="3" width="22.54296875" style="915" customWidth="1"/>
    <col min="4" max="7" width="12.1796875" style="915"/>
    <col min="8" max="16384" width="12.1796875" style="884"/>
  </cols>
  <sheetData>
    <row r="1" spans="1:18" x14ac:dyDescent="0.35">
      <c r="A1" s="883" t="s">
        <v>5</v>
      </c>
      <c r="B1" s="883" t="s">
        <v>480</v>
      </c>
      <c r="C1" s="885"/>
      <c r="D1" s="885"/>
      <c r="E1" s="885"/>
      <c r="F1" s="885"/>
      <c r="G1" s="885" t="s">
        <v>334</v>
      </c>
      <c r="H1" s="883" t="s">
        <v>486</v>
      </c>
      <c r="I1" s="883"/>
      <c r="J1" s="883"/>
      <c r="K1" s="883"/>
      <c r="L1" s="883"/>
      <c r="M1" s="883"/>
      <c r="N1" s="883"/>
      <c r="O1" s="883"/>
      <c r="P1" s="883"/>
      <c r="Q1" s="883"/>
      <c r="R1" s="883"/>
    </row>
    <row r="2" spans="1:18" x14ac:dyDescent="0.35">
      <c r="A2" s="883" t="s">
        <v>434</v>
      </c>
      <c r="B2" s="883">
        <v>2</v>
      </c>
      <c r="C2" s="885" t="s">
        <v>336</v>
      </c>
      <c r="D2" s="885"/>
      <c r="E2" s="885"/>
      <c r="F2" s="885">
        <v>40</v>
      </c>
      <c r="G2" s="885"/>
      <c r="H2" s="883" t="s">
        <v>487</v>
      </c>
      <c r="I2" s="883"/>
      <c r="J2" s="883"/>
      <c r="K2" s="883" t="s">
        <v>488</v>
      </c>
      <c r="L2" s="883"/>
      <c r="M2" s="883"/>
      <c r="N2" s="883"/>
      <c r="O2" s="883"/>
      <c r="P2" s="883"/>
      <c r="Q2" s="883"/>
      <c r="R2" s="883"/>
    </row>
    <row r="3" spans="1:18" x14ac:dyDescent="0.35">
      <c r="A3" s="883" t="s">
        <v>6</v>
      </c>
      <c r="B3" s="883" t="s">
        <v>484</v>
      </c>
      <c r="C3" s="885"/>
      <c r="D3" s="885"/>
      <c r="E3" s="885" t="s">
        <v>340</v>
      </c>
      <c r="F3" s="909">
        <v>42290</v>
      </c>
      <c r="G3" s="885"/>
      <c r="H3" s="883"/>
      <c r="I3" s="883"/>
      <c r="J3" s="883" t="s">
        <v>438</v>
      </c>
      <c r="K3" s="886">
        <v>42539</v>
      </c>
      <c r="L3" s="883"/>
      <c r="M3" s="883"/>
      <c r="N3" s="883"/>
      <c r="O3" s="883"/>
      <c r="P3" s="883"/>
      <c r="Q3" s="883"/>
      <c r="R3" s="883"/>
    </row>
    <row r="4" spans="1:18" x14ac:dyDescent="0.35">
      <c r="A4" s="883" t="s">
        <v>7</v>
      </c>
      <c r="B4" s="883"/>
      <c r="C4" s="885"/>
      <c r="D4" s="885"/>
      <c r="E4" s="885"/>
      <c r="F4" s="885">
        <v>10.1</v>
      </c>
      <c r="G4" s="885">
        <v>11</v>
      </c>
      <c r="H4" s="883"/>
      <c r="I4" s="883"/>
      <c r="J4" s="883"/>
      <c r="K4" s="883"/>
      <c r="L4" s="883"/>
      <c r="M4" s="883"/>
      <c r="N4" s="883"/>
      <c r="O4" s="883"/>
      <c r="P4" s="883"/>
      <c r="Q4" s="883"/>
      <c r="R4" s="883"/>
    </row>
    <row r="5" spans="1:18" x14ac:dyDescent="0.35">
      <c r="A5" s="910"/>
      <c r="B5" s="910"/>
      <c r="C5" s="901"/>
      <c r="D5" s="887"/>
      <c r="E5" s="901"/>
      <c r="F5" s="901"/>
      <c r="G5" s="901"/>
      <c r="H5" s="887" t="s">
        <v>141</v>
      </c>
      <c r="I5" s="887" t="s">
        <v>142</v>
      </c>
      <c r="J5" s="887" t="s">
        <v>143</v>
      </c>
      <c r="K5" s="887" t="s">
        <v>144</v>
      </c>
      <c r="L5" s="887" t="s">
        <v>145</v>
      </c>
      <c r="M5" s="887" t="s">
        <v>146</v>
      </c>
      <c r="N5" s="1028" t="s">
        <v>147</v>
      </c>
      <c r="O5" s="1028"/>
      <c r="P5" s="887" t="s">
        <v>56</v>
      </c>
      <c r="Q5" s="887" t="s">
        <v>23</v>
      </c>
      <c r="R5" s="887" t="s">
        <v>158</v>
      </c>
    </row>
    <row r="6" spans="1:18" x14ac:dyDescent="0.35">
      <c r="A6" s="910"/>
      <c r="B6" s="910"/>
      <c r="C6" s="887"/>
      <c r="D6" s="887"/>
      <c r="E6" s="887" t="s">
        <v>11</v>
      </c>
      <c r="F6" s="887" t="s">
        <v>139</v>
      </c>
      <c r="G6" s="887"/>
      <c r="H6" s="887"/>
      <c r="I6" s="887" t="s">
        <v>148</v>
      </c>
      <c r="J6" s="887" t="s">
        <v>149</v>
      </c>
      <c r="K6" s="887" t="s">
        <v>150</v>
      </c>
      <c r="L6" s="887" t="s">
        <v>150</v>
      </c>
      <c r="M6" s="887" t="s">
        <v>150</v>
      </c>
      <c r="N6" s="887" t="s">
        <v>151</v>
      </c>
      <c r="O6" s="887" t="s">
        <v>152</v>
      </c>
      <c r="P6" s="887" t="s">
        <v>153</v>
      </c>
      <c r="Q6" s="885" t="s">
        <v>82</v>
      </c>
      <c r="R6" s="885" t="s">
        <v>24</v>
      </c>
    </row>
    <row r="7" spans="1:18" x14ac:dyDescent="0.35">
      <c r="A7" s="885" t="s">
        <v>8</v>
      </c>
      <c r="B7" s="888" t="s">
        <v>9</v>
      </c>
      <c r="C7" s="887" t="s">
        <v>10</v>
      </c>
      <c r="D7" s="887" t="s">
        <v>20</v>
      </c>
      <c r="E7" s="887" t="s">
        <v>14</v>
      </c>
      <c r="F7" s="887" t="s">
        <v>15</v>
      </c>
      <c r="G7" s="887" t="s">
        <v>140</v>
      </c>
      <c r="H7" s="888"/>
      <c r="I7" s="888"/>
      <c r="J7" s="888"/>
      <c r="K7" s="888"/>
      <c r="L7" s="888"/>
      <c r="M7" s="888"/>
      <c r="N7" s="887" t="s">
        <v>154</v>
      </c>
      <c r="O7" s="887" t="s">
        <v>155</v>
      </c>
      <c r="P7" s="887"/>
      <c r="Q7" s="885"/>
      <c r="R7" s="885" t="s">
        <v>25</v>
      </c>
    </row>
    <row r="8" spans="1:18" ht="16" thickBot="1" x14ac:dyDescent="0.4">
      <c r="A8" s="889" t="s">
        <v>12</v>
      </c>
      <c r="B8" s="890" t="s">
        <v>13</v>
      </c>
      <c r="C8" s="891" t="s">
        <v>16</v>
      </c>
      <c r="D8" s="891" t="s">
        <v>21</v>
      </c>
      <c r="E8" s="891" t="s">
        <v>17</v>
      </c>
      <c r="F8" s="891" t="s">
        <v>18</v>
      </c>
      <c r="G8" s="891" t="s">
        <v>156</v>
      </c>
      <c r="H8" s="891" t="s">
        <v>19</v>
      </c>
      <c r="I8" s="891" t="s">
        <v>19</v>
      </c>
      <c r="J8" s="892" t="s">
        <v>19</v>
      </c>
      <c r="K8" s="892" t="s">
        <v>19</v>
      </c>
      <c r="L8" s="892" t="s">
        <v>19</v>
      </c>
      <c r="M8" s="892" t="s">
        <v>19</v>
      </c>
      <c r="N8" s="892" t="s">
        <v>19</v>
      </c>
      <c r="O8" s="892" t="s">
        <v>19</v>
      </c>
      <c r="P8" s="892" t="s">
        <v>19</v>
      </c>
      <c r="Q8" s="892" t="s">
        <v>19</v>
      </c>
      <c r="R8" s="892" t="s">
        <v>19</v>
      </c>
    </row>
    <row r="9" spans="1:18" ht="16" thickTop="1" x14ac:dyDescent="0.35">
      <c r="A9" s="893">
        <v>1</v>
      </c>
      <c r="B9" s="894" t="s">
        <v>0</v>
      </c>
      <c r="C9" s="911">
        <v>37.628210736663753</v>
      </c>
      <c r="D9" s="896">
        <v>31</v>
      </c>
      <c r="E9" s="911">
        <v>50.726821478226235</v>
      </c>
      <c r="F9" s="895">
        <v>107.16543535916361</v>
      </c>
      <c r="G9" s="911">
        <v>39.415886589065018</v>
      </c>
      <c r="H9" s="897">
        <v>7</v>
      </c>
      <c r="I9" s="894"/>
      <c r="J9" s="894"/>
      <c r="K9" s="894"/>
      <c r="L9" s="894"/>
      <c r="M9" s="912">
        <v>3</v>
      </c>
      <c r="N9" s="912">
        <v>5.5</v>
      </c>
      <c r="O9" s="894"/>
      <c r="P9" s="894"/>
      <c r="Q9" s="899"/>
      <c r="R9" s="894"/>
    </row>
    <row r="10" spans="1:18" x14ac:dyDescent="0.35">
      <c r="A10" s="885">
        <v>2</v>
      </c>
      <c r="B10" s="883" t="s">
        <v>27</v>
      </c>
      <c r="C10" s="913">
        <v>96.635783164702758</v>
      </c>
      <c r="D10" s="901">
        <v>3</v>
      </c>
      <c r="E10" s="913">
        <v>55.077664005561481</v>
      </c>
      <c r="F10" s="900">
        <v>105.71723955288928</v>
      </c>
      <c r="G10" s="913">
        <v>35.234291169349241</v>
      </c>
      <c r="H10" s="902">
        <v>0</v>
      </c>
      <c r="I10" s="883"/>
      <c r="J10" s="883"/>
      <c r="K10" s="883"/>
      <c r="L10" s="883"/>
      <c r="M10" s="910"/>
      <c r="N10" s="910">
        <v>6.5</v>
      </c>
      <c r="O10" s="883"/>
      <c r="P10" s="883"/>
      <c r="Q10" s="904"/>
      <c r="R10" s="883"/>
    </row>
    <row r="11" spans="1:18" x14ac:dyDescent="0.35">
      <c r="A11" s="885">
        <v>3</v>
      </c>
      <c r="B11" s="883" t="s">
        <v>206</v>
      </c>
      <c r="C11" s="913">
        <v>106.96433370679945</v>
      </c>
      <c r="D11" s="901">
        <v>2</v>
      </c>
      <c r="E11" s="913">
        <v>53.159824216501278</v>
      </c>
      <c r="F11" s="900">
        <v>112.76951539235777</v>
      </c>
      <c r="G11" s="913">
        <v>40.309983516424928</v>
      </c>
      <c r="H11" s="902">
        <v>0</v>
      </c>
      <c r="I11" s="883"/>
      <c r="J11" s="883"/>
      <c r="K11" s="883"/>
      <c r="L11" s="883"/>
      <c r="M11" s="910"/>
      <c r="N11" s="910">
        <v>2</v>
      </c>
      <c r="O11" s="883"/>
      <c r="P11" s="883"/>
      <c r="Q11" s="904"/>
      <c r="R11" s="883"/>
    </row>
    <row r="12" spans="1:18" x14ac:dyDescent="0.35">
      <c r="A12" s="885">
        <v>4</v>
      </c>
      <c r="B12" s="883" t="s">
        <v>208</v>
      </c>
      <c r="C12" s="913">
        <v>89.857663272824126</v>
      </c>
      <c r="D12" s="901">
        <v>8</v>
      </c>
      <c r="E12" s="913">
        <v>49.882115771682784</v>
      </c>
      <c r="F12" s="900">
        <v>116.27670445945009</v>
      </c>
      <c r="G12" s="913">
        <v>38.072152357791204</v>
      </c>
      <c r="H12" s="902">
        <v>0</v>
      </c>
      <c r="I12" s="883"/>
      <c r="J12" s="883"/>
      <c r="K12" s="883"/>
      <c r="L12" s="883"/>
      <c r="M12" s="910">
        <v>2</v>
      </c>
      <c r="N12" s="910">
        <v>2.5</v>
      </c>
      <c r="O12" s="883"/>
      <c r="P12" s="883"/>
      <c r="Q12" s="904"/>
      <c r="R12" s="883"/>
    </row>
    <row r="13" spans="1:18" x14ac:dyDescent="0.35">
      <c r="A13" s="885">
        <v>5</v>
      </c>
      <c r="B13" s="883" t="s">
        <v>179</v>
      </c>
      <c r="C13" s="913">
        <v>83.324686524696958</v>
      </c>
      <c r="D13" s="901">
        <v>10</v>
      </c>
      <c r="E13" s="913">
        <v>53.327113855079261</v>
      </c>
      <c r="F13" s="900">
        <v>112.46013854473588</v>
      </c>
      <c r="G13" s="913">
        <v>37.64541524414809</v>
      </c>
      <c r="H13" s="902">
        <v>0</v>
      </c>
      <c r="I13" s="883"/>
      <c r="J13" s="883"/>
      <c r="K13" s="883"/>
      <c r="L13" s="883"/>
      <c r="M13" s="910"/>
      <c r="N13" s="910">
        <v>4</v>
      </c>
      <c r="O13" s="883"/>
      <c r="P13" s="883"/>
      <c r="Q13" s="904"/>
      <c r="R13" s="883"/>
    </row>
    <row r="14" spans="1:18" x14ac:dyDescent="0.35">
      <c r="A14" s="885">
        <v>6</v>
      </c>
      <c r="B14" s="883" t="s">
        <v>211</v>
      </c>
      <c r="C14" s="913">
        <v>62.85910843919423</v>
      </c>
      <c r="D14" s="901">
        <v>22</v>
      </c>
      <c r="E14" s="913">
        <v>53.15669966956002</v>
      </c>
      <c r="F14" s="900">
        <v>110.87247019629123</v>
      </c>
      <c r="G14" s="913">
        <v>43.595399613879017</v>
      </c>
      <c r="H14" s="902">
        <v>5</v>
      </c>
      <c r="I14" s="883"/>
      <c r="J14" s="883"/>
      <c r="K14" s="883"/>
      <c r="L14" s="883"/>
      <c r="M14" s="910">
        <v>1</v>
      </c>
      <c r="N14" s="910">
        <v>4</v>
      </c>
      <c r="O14" s="883"/>
      <c r="P14" s="883"/>
      <c r="Q14" s="904"/>
      <c r="R14" s="883"/>
    </row>
    <row r="15" spans="1:18" x14ac:dyDescent="0.35">
      <c r="A15" s="885">
        <v>7</v>
      </c>
      <c r="B15" s="883" t="s">
        <v>213</v>
      </c>
      <c r="C15" s="913">
        <v>91.650284696501629</v>
      </c>
      <c r="D15" s="901">
        <v>6</v>
      </c>
      <c r="E15" s="913">
        <v>54.45599820231493</v>
      </c>
      <c r="F15" s="900">
        <v>113.87451622731331</v>
      </c>
      <c r="G15" s="913">
        <v>40.065720563608643</v>
      </c>
      <c r="H15" s="902">
        <v>1</v>
      </c>
      <c r="I15" s="883"/>
      <c r="J15" s="883"/>
      <c r="K15" s="883"/>
      <c r="L15" s="883"/>
      <c r="M15" s="910"/>
      <c r="N15" s="910">
        <v>2</v>
      </c>
      <c r="O15" s="883"/>
      <c r="P15" s="883"/>
      <c r="Q15" s="904"/>
      <c r="R15" s="883"/>
    </row>
    <row r="16" spans="1:18" x14ac:dyDescent="0.35">
      <c r="A16" s="885">
        <v>8</v>
      </c>
      <c r="B16" s="883" t="s">
        <v>215</v>
      </c>
      <c r="C16" s="913">
        <v>54.202889953280973</v>
      </c>
      <c r="D16" s="901">
        <v>25</v>
      </c>
      <c r="E16" s="913">
        <v>54.254655972906839</v>
      </c>
      <c r="F16" s="900">
        <v>110.12869154835036</v>
      </c>
      <c r="G16" s="913">
        <v>41.710051945004437</v>
      </c>
      <c r="H16" s="902">
        <v>4</v>
      </c>
      <c r="I16" s="883"/>
      <c r="J16" s="883"/>
      <c r="K16" s="883"/>
      <c r="L16" s="883"/>
      <c r="M16" s="910"/>
      <c r="N16" s="910">
        <v>3.5</v>
      </c>
      <c r="O16" s="883"/>
      <c r="P16" s="883"/>
      <c r="Q16" s="904"/>
      <c r="R16" s="883"/>
    </row>
    <row r="17" spans="1:18" x14ac:dyDescent="0.35">
      <c r="A17" s="885">
        <v>9</v>
      </c>
      <c r="B17" s="883" t="s">
        <v>217</v>
      </c>
      <c r="C17" s="913">
        <v>67.6790370036029</v>
      </c>
      <c r="D17" s="901">
        <v>19</v>
      </c>
      <c r="E17" s="913">
        <v>56.53241417350133</v>
      </c>
      <c r="F17" s="900">
        <v>108.23164324163194</v>
      </c>
      <c r="G17" s="913">
        <v>37.020984764384963</v>
      </c>
      <c r="H17" s="902">
        <v>6</v>
      </c>
      <c r="I17" s="883"/>
      <c r="J17" s="883"/>
      <c r="K17" s="883"/>
      <c r="L17" s="883"/>
      <c r="M17" s="910"/>
      <c r="N17" s="910">
        <v>4.5</v>
      </c>
      <c r="O17" s="883"/>
      <c r="P17" s="883"/>
      <c r="Q17" s="904"/>
      <c r="R17" s="883"/>
    </row>
    <row r="18" spans="1:18" x14ac:dyDescent="0.35">
      <c r="A18" s="885">
        <v>10</v>
      </c>
      <c r="B18" s="883" t="s">
        <v>219</v>
      </c>
      <c r="C18" s="913">
        <v>46.352157735849062</v>
      </c>
      <c r="D18" s="901">
        <v>28</v>
      </c>
      <c r="E18" s="913">
        <v>53.230351367746046</v>
      </c>
      <c r="F18" s="900">
        <v>107.2621698075821</v>
      </c>
      <c r="G18" s="913">
        <v>35.033386829057406</v>
      </c>
      <c r="H18" s="902">
        <v>0</v>
      </c>
      <c r="I18" s="883"/>
      <c r="J18" s="883"/>
      <c r="K18" s="883"/>
      <c r="L18" s="883"/>
      <c r="M18" s="910"/>
      <c r="N18" s="910">
        <v>3.5</v>
      </c>
      <c r="O18" s="883"/>
      <c r="P18" s="883"/>
      <c r="Q18" s="904"/>
      <c r="R18" s="883"/>
    </row>
    <row r="19" spans="1:18" x14ac:dyDescent="0.35">
      <c r="A19" s="885">
        <v>11</v>
      </c>
      <c r="B19" s="883" t="s">
        <v>221</v>
      </c>
      <c r="C19" s="913">
        <v>91.365153802841007</v>
      </c>
      <c r="D19" s="901">
        <v>7</v>
      </c>
      <c r="E19" s="913">
        <v>48.711186883350351</v>
      </c>
      <c r="F19" s="900">
        <v>108.16195183246177</v>
      </c>
      <c r="G19" s="913">
        <v>40.402207026811027</v>
      </c>
      <c r="H19" s="902">
        <v>0</v>
      </c>
      <c r="I19" s="883"/>
      <c r="J19" s="883"/>
      <c r="K19" s="883"/>
      <c r="L19" s="883"/>
      <c r="M19" s="910">
        <v>1</v>
      </c>
      <c r="N19" s="910">
        <v>3</v>
      </c>
      <c r="O19" s="883"/>
      <c r="P19" s="883"/>
      <c r="Q19" s="904"/>
      <c r="R19" s="883"/>
    </row>
    <row r="20" spans="1:18" x14ac:dyDescent="0.35">
      <c r="A20" s="885">
        <v>12</v>
      </c>
      <c r="B20" s="883" t="s">
        <v>223</v>
      </c>
      <c r="C20" s="913">
        <v>78.333366270680415</v>
      </c>
      <c r="D20" s="901">
        <v>15</v>
      </c>
      <c r="E20" s="913">
        <v>51.322862117802067</v>
      </c>
      <c r="F20" s="900">
        <v>106.18797145927466</v>
      </c>
      <c r="G20" s="913">
        <v>37.275233859183167</v>
      </c>
      <c r="H20" s="902">
        <v>4</v>
      </c>
      <c r="I20" s="883"/>
      <c r="J20" s="883"/>
      <c r="K20" s="883"/>
      <c r="L20" s="883"/>
      <c r="M20" s="910"/>
      <c r="N20" s="910">
        <v>4.5</v>
      </c>
      <c r="O20" s="883"/>
      <c r="P20" s="883"/>
      <c r="Q20" s="904"/>
      <c r="R20" s="883"/>
    </row>
    <row r="21" spans="1:18" x14ac:dyDescent="0.35">
      <c r="A21" s="885">
        <v>13</v>
      </c>
      <c r="B21" s="883" t="s">
        <v>225</v>
      </c>
      <c r="C21" s="913">
        <v>66.498970420832975</v>
      </c>
      <c r="D21" s="901">
        <v>20</v>
      </c>
      <c r="E21" s="913">
        <v>52.842246764862438</v>
      </c>
      <c r="F21" s="900">
        <v>107.51129545095091</v>
      </c>
      <c r="G21" s="913">
        <v>35.685380734483203</v>
      </c>
      <c r="H21" s="902">
        <v>0</v>
      </c>
      <c r="I21" s="883"/>
      <c r="J21" s="883"/>
      <c r="K21" s="883"/>
      <c r="L21" s="883"/>
      <c r="M21" s="910">
        <v>2</v>
      </c>
      <c r="N21" s="910">
        <v>3</v>
      </c>
      <c r="O21" s="883"/>
      <c r="P21" s="883"/>
      <c r="Q21" s="904"/>
      <c r="R21" s="883"/>
    </row>
    <row r="22" spans="1:18" x14ac:dyDescent="0.35">
      <c r="A22" s="885">
        <v>14</v>
      </c>
      <c r="B22" s="883" t="s">
        <v>227</v>
      </c>
      <c r="C22" s="913">
        <v>53.665041975452475</v>
      </c>
      <c r="D22" s="901">
        <v>26</v>
      </c>
      <c r="E22" s="913">
        <v>51.407707110154767</v>
      </c>
      <c r="F22" s="900">
        <v>115.36664274011281</v>
      </c>
      <c r="G22" s="913">
        <v>44.836959883950406</v>
      </c>
      <c r="H22" s="902">
        <v>2</v>
      </c>
      <c r="I22" s="883"/>
      <c r="J22" s="883"/>
      <c r="K22" s="883"/>
      <c r="L22" s="883"/>
      <c r="M22" s="910">
        <v>2</v>
      </c>
      <c r="N22" s="910">
        <v>5</v>
      </c>
      <c r="O22" s="883"/>
      <c r="P22" s="883"/>
      <c r="Q22" s="904"/>
      <c r="R22" s="883"/>
    </row>
    <row r="23" spans="1:18" x14ac:dyDescent="0.35">
      <c r="A23" s="885">
        <v>15</v>
      </c>
      <c r="B23" s="883" t="s">
        <v>229</v>
      </c>
      <c r="C23" s="913">
        <v>81.032631358311846</v>
      </c>
      <c r="D23" s="901">
        <v>11</v>
      </c>
      <c r="E23" s="913">
        <v>48.90351076460464</v>
      </c>
      <c r="F23" s="900">
        <v>110.93441866105485</v>
      </c>
      <c r="G23" s="913">
        <v>40.325696244386819</v>
      </c>
      <c r="H23" s="902">
        <v>0</v>
      </c>
      <c r="I23" s="883"/>
      <c r="J23" s="883"/>
      <c r="K23" s="883"/>
      <c r="L23" s="883"/>
      <c r="M23" s="910">
        <v>7</v>
      </c>
      <c r="N23" s="910">
        <v>6</v>
      </c>
      <c r="O23" s="883"/>
      <c r="P23" s="883"/>
      <c r="Q23" s="904"/>
      <c r="R23" s="883"/>
    </row>
    <row r="24" spans="1:18" x14ac:dyDescent="0.35">
      <c r="A24" s="885">
        <v>16</v>
      </c>
      <c r="B24" s="883" t="s">
        <v>231</v>
      </c>
      <c r="C24" s="913">
        <v>78.93573185952512</v>
      </c>
      <c r="D24" s="901">
        <v>12</v>
      </c>
      <c r="E24" s="913">
        <v>48.679282026564337</v>
      </c>
      <c r="F24" s="900">
        <v>115.55592603721526</v>
      </c>
      <c r="G24" s="913">
        <v>37.973898271152748</v>
      </c>
      <c r="H24" s="902">
        <v>0</v>
      </c>
      <c r="I24" s="883"/>
      <c r="J24" s="883"/>
      <c r="K24" s="883"/>
      <c r="L24" s="883"/>
      <c r="M24" s="910">
        <v>1</v>
      </c>
      <c r="N24" s="910">
        <v>2.5</v>
      </c>
      <c r="O24" s="883"/>
      <c r="P24" s="883"/>
      <c r="Q24" s="904"/>
      <c r="R24" s="883"/>
    </row>
    <row r="25" spans="1:18" x14ac:dyDescent="0.35">
      <c r="A25" s="885">
        <v>17</v>
      </c>
      <c r="B25" s="883" t="s">
        <v>233</v>
      </c>
      <c r="C25" s="913">
        <v>91.759561159832373</v>
      </c>
      <c r="D25" s="901">
        <v>5</v>
      </c>
      <c r="E25" s="913">
        <v>53.100101288994466</v>
      </c>
      <c r="F25" s="900">
        <v>111.0003272057821</v>
      </c>
      <c r="G25" s="913">
        <v>39.470539609399154</v>
      </c>
      <c r="H25" s="902">
        <v>0</v>
      </c>
      <c r="I25" s="883"/>
      <c r="J25" s="883"/>
      <c r="K25" s="883"/>
      <c r="L25" s="883"/>
      <c r="M25" s="910"/>
      <c r="N25" s="910">
        <v>2</v>
      </c>
      <c r="O25" s="883"/>
      <c r="P25" s="883"/>
      <c r="Q25" s="904"/>
      <c r="R25" s="883"/>
    </row>
    <row r="26" spans="1:18" x14ac:dyDescent="0.35">
      <c r="A26" s="885">
        <v>18</v>
      </c>
      <c r="B26" s="883" t="s">
        <v>235</v>
      </c>
      <c r="C26" s="913">
        <v>71.123877809458236</v>
      </c>
      <c r="D26" s="901">
        <v>16</v>
      </c>
      <c r="E26" s="913">
        <v>54.250610289438534</v>
      </c>
      <c r="F26" s="900">
        <v>106.75424504990626</v>
      </c>
      <c r="G26" s="913">
        <v>33.777200565479447</v>
      </c>
      <c r="H26" s="902">
        <v>1</v>
      </c>
      <c r="I26" s="883"/>
      <c r="J26" s="883"/>
      <c r="K26" s="883"/>
      <c r="L26" s="883"/>
      <c r="M26" s="910"/>
      <c r="N26" s="910">
        <v>5.5</v>
      </c>
      <c r="O26" s="883"/>
      <c r="P26" s="883"/>
      <c r="Q26" s="904"/>
      <c r="R26" s="883"/>
    </row>
    <row r="27" spans="1:18" x14ac:dyDescent="0.35">
      <c r="A27" s="885">
        <v>19</v>
      </c>
      <c r="B27" s="883" t="s">
        <v>237</v>
      </c>
      <c r="C27" s="913">
        <v>37.659605881372308</v>
      </c>
      <c r="D27" s="901">
        <v>30</v>
      </c>
      <c r="E27" s="913">
        <v>60.073447156152895</v>
      </c>
      <c r="F27" s="900">
        <v>108.0567659948974</v>
      </c>
      <c r="G27" s="913">
        <v>38.27628982539224</v>
      </c>
      <c r="H27" s="902">
        <v>7</v>
      </c>
      <c r="I27" s="883"/>
      <c r="J27" s="883"/>
      <c r="K27" s="883"/>
      <c r="L27" s="883"/>
      <c r="M27" s="910"/>
      <c r="N27" s="910">
        <v>3</v>
      </c>
      <c r="O27" s="883"/>
      <c r="P27" s="883"/>
      <c r="Q27" s="904"/>
      <c r="R27" s="883"/>
    </row>
    <row r="28" spans="1:18" x14ac:dyDescent="0.35">
      <c r="A28" s="885">
        <v>20</v>
      </c>
      <c r="B28" s="883" t="s">
        <v>239</v>
      </c>
      <c r="C28" s="913">
        <v>45.404232573466039</v>
      </c>
      <c r="D28" s="901">
        <v>29</v>
      </c>
      <c r="E28" s="913">
        <v>49.592724976311452</v>
      </c>
      <c r="F28" s="900">
        <v>111.96419958094097</v>
      </c>
      <c r="G28" s="913">
        <v>39.604311328704149</v>
      </c>
      <c r="H28" s="902">
        <v>0</v>
      </c>
      <c r="I28" s="883"/>
      <c r="J28" s="883"/>
      <c r="K28" s="883"/>
      <c r="L28" s="883"/>
      <c r="M28" s="910">
        <v>4.5</v>
      </c>
      <c r="N28" s="910">
        <v>5.5</v>
      </c>
      <c r="O28" s="883"/>
      <c r="P28" s="883"/>
      <c r="Q28" s="904"/>
      <c r="R28" s="883"/>
    </row>
    <row r="29" spans="1:18" x14ac:dyDescent="0.35">
      <c r="A29" s="885">
        <v>21</v>
      </c>
      <c r="B29" s="883" t="s">
        <v>242</v>
      </c>
      <c r="C29" s="913">
        <v>27.156916618776581</v>
      </c>
      <c r="D29" s="901">
        <v>33</v>
      </c>
      <c r="E29" s="913">
        <v>48.509693175881161</v>
      </c>
      <c r="F29" s="900">
        <v>117.60684325291199</v>
      </c>
      <c r="G29" s="913">
        <v>43.920429212931857</v>
      </c>
      <c r="H29" s="902">
        <v>5</v>
      </c>
      <c r="I29" s="883"/>
      <c r="J29" s="883"/>
      <c r="K29" s="883"/>
      <c r="L29" s="883"/>
      <c r="M29" s="910"/>
      <c r="N29" s="910">
        <v>5</v>
      </c>
      <c r="O29" s="883"/>
      <c r="P29" s="883"/>
      <c r="Q29" s="904"/>
      <c r="R29" s="883"/>
    </row>
    <row r="30" spans="1:18" x14ac:dyDescent="0.35">
      <c r="A30" s="885">
        <v>22</v>
      </c>
      <c r="B30" s="883" t="s">
        <v>244</v>
      </c>
      <c r="C30" s="913">
        <v>60.787533655659963</v>
      </c>
      <c r="D30" s="901">
        <v>24</v>
      </c>
      <c r="E30" s="913">
        <v>46.230225706897819</v>
      </c>
      <c r="F30" s="900">
        <v>116.09528852286877</v>
      </c>
      <c r="G30" s="913">
        <v>36.412749458683969</v>
      </c>
      <c r="H30" s="902">
        <v>0</v>
      </c>
      <c r="I30" s="883"/>
      <c r="J30" s="883"/>
      <c r="K30" s="883"/>
      <c r="L30" s="883"/>
      <c r="M30" s="910"/>
      <c r="N30" s="910">
        <v>4</v>
      </c>
      <c r="O30" s="883"/>
      <c r="P30" s="883"/>
      <c r="Q30" s="904"/>
      <c r="R30" s="883"/>
    </row>
    <row r="31" spans="1:18" x14ac:dyDescent="0.35">
      <c r="A31" s="885">
        <v>23</v>
      </c>
      <c r="B31" s="883" t="s">
        <v>246</v>
      </c>
      <c r="C31" s="913">
        <v>69.589043426111502</v>
      </c>
      <c r="D31" s="901">
        <v>17</v>
      </c>
      <c r="E31" s="913">
        <v>54.958036016324705</v>
      </c>
      <c r="F31" s="900">
        <v>109.64882934383381</v>
      </c>
      <c r="G31" s="913">
        <v>41.238659029577718</v>
      </c>
      <c r="H31" s="902">
        <v>1</v>
      </c>
      <c r="I31" s="883"/>
      <c r="J31" s="883"/>
      <c r="K31" s="883"/>
      <c r="L31" s="883"/>
      <c r="M31" s="910"/>
      <c r="N31" s="910">
        <v>3</v>
      </c>
      <c r="O31" s="883"/>
      <c r="P31" s="883"/>
      <c r="Q31" s="904"/>
      <c r="R31" s="883"/>
    </row>
    <row r="32" spans="1:18" x14ac:dyDescent="0.35">
      <c r="A32" s="885">
        <v>24</v>
      </c>
      <c r="B32" s="883" t="s">
        <v>248</v>
      </c>
      <c r="C32" s="913">
        <v>78.773770208767516</v>
      </c>
      <c r="D32" s="901">
        <v>13</v>
      </c>
      <c r="E32" s="913">
        <v>51.742281633755574</v>
      </c>
      <c r="F32" s="900">
        <v>106.80340347534245</v>
      </c>
      <c r="G32" s="913">
        <v>38.63384638358238</v>
      </c>
      <c r="H32" s="902">
        <v>0</v>
      </c>
      <c r="I32" s="883"/>
      <c r="J32" s="883"/>
      <c r="K32" s="883"/>
      <c r="L32" s="883"/>
      <c r="M32" s="910"/>
      <c r="N32" s="910">
        <v>4</v>
      </c>
      <c r="O32" s="883"/>
      <c r="P32" s="883"/>
      <c r="Q32" s="904"/>
      <c r="R32" s="883"/>
    </row>
    <row r="33" spans="1:18" x14ac:dyDescent="0.35">
      <c r="A33" s="885">
        <v>25</v>
      </c>
      <c r="B33" s="883" t="s">
        <v>250</v>
      </c>
      <c r="C33" s="913">
        <v>66.003364855697811</v>
      </c>
      <c r="D33" s="901">
        <v>21</v>
      </c>
      <c r="E33" s="913">
        <v>52.857428367750011</v>
      </c>
      <c r="F33" s="900">
        <v>104.71487867170461</v>
      </c>
      <c r="G33" s="913">
        <v>36.584073207093262</v>
      </c>
      <c r="H33" s="902">
        <v>2</v>
      </c>
      <c r="I33" s="883"/>
      <c r="J33" s="883"/>
      <c r="K33" s="883"/>
      <c r="L33" s="883"/>
      <c r="M33" s="910"/>
      <c r="N33" s="910">
        <v>3.5</v>
      </c>
      <c r="O33" s="883"/>
      <c r="P33" s="883"/>
      <c r="Q33" s="904"/>
      <c r="R33" s="883"/>
    </row>
    <row r="34" spans="1:18" x14ac:dyDescent="0.35">
      <c r="A34" s="885">
        <v>26</v>
      </c>
      <c r="B34" s="883" t="s">
        <v>252</v>
      </c>
      <c r="C34" s="913">
        <v>92.328114060267609</v>
      </c>
      <c r="D34" s="901">
        <v>4</v>
      </c>
      <c r="E34" s="913">
        <v>51.341405803069556</v>
      </c>
      <c r="F34" s="900">
        <v>113.95475387884559</v>
      </c>
      <c r="G34" s="913">
        <v>38.342767698100296</v>
      </c>
      <c r="H34" s="902">
        <v>0</v>
      </c>
      <c r="I34" s="883"/>
      <c r="J34" s="883"/>
      <c r="K34" s="883"/>
      <c r="L34" s="883"/>
      <c r="M34" s="910">
        <v>3</v>
      </c>
      <c r="N34" s="910">
        <v>4</v>
      </c>
      <c r="O34" s="883"/>
      <c r="P34" s="883"/>
      <c r="Q34" s="904"/>
      <c r="R34" s="883"/>
    </row>
    <row r="35" spans="1:18" x14ac:dyDescent="0.35">
      <c r="A35" s="885">
        <v>27</v>
      </c>
      <c r="B35" s="883" t="s">
        <v>254</v>
      </c>
      <c r="C35" s="913">
        <v>62.382405587427336</v>
      </c>
      <c r="D35" s="901">
        <v>23</v>
      </c>
      <c r="E35" s="913">
        <v>54.973994298896201</v>
      </c>
      <c r="F35" s="900">
        <v>116.11438977404549</v>
      </c>
      <c r="G35" s="913">
        <v>37.659844320879174</v>
      </c>
      <c r="H35" s="902">
        <v>0</v>
      </c>
      <c r="I35" s="883"/>
      <c r="J35" s="883"/>
      <c r="K35" s="883"/>
      <c r="L35" s="883"/>
      <c r="M35" s="910">
        <v>1</v>
      </c>
      <c r="N35" s="910">
        <v>4.5</v>
      </c>
      <c r="O35" s="883"/>
      <c r="P35" s="883"/>
      <c r="Q35" s="904"/>
      <c r="R35" s="883"/>
    </row>
    <row r="36" spans="1:18" x14ac:dyDescent="0.35">
      <c r="A36" s="885">
        <v>28</v>
      </c>
      <c r="B36" s="883" t="s">
        <v>256</v>
      </c>
      <c r="C36" s="913">
        <v>68.974898051744248</v>
      </c>
      <c r="D36" s="901">
        <v>18</v>
      </c>
      <c r="E36" s="913">
        <v>54.781945611484829</v>
      </c>
      <c r="F36" s="900">
        <v>107.65705419226167</v>
      </c>
      <c r="G36" s="913">
        <v>36.865774961867906</v>
      </c>
      <c r="H36" s="902">
        <v>0</v>
      </c>
      <c r="I36" s="883"/>
      <c r="J36" s="883"/>
      <c r="K36" s="883"/>
      <c r="L36" s="883"/>
      <c r="M36" s="910"/>
      <c r="N36" s="910">
        <v>4.5</v>
      </c>
      <c r="O36" s="883"/>
      <c r="P36" s="883"/>
      <c r="Q36" s="904"/>
      <c r="R36" s="883"/>
    </row>
    <row r="37" spans="1:18" x14ac:dyDescent="0.35">
      <c r="A37" s="885">
        <v>29</v>
      </c>
      <c r="B37" s="883" t="s">
        <v>258</v>
      </c>
      <c r="C37" s="913">
        <v>53.452576419254811</v>
      </c>
      <c r="D37" s="901">
        <v>27</v>
      </c>
      <c r="E37" s="913">
        <v>53.741434590068408</v>
      </c>
      <c r="F37" s="900">
        <v>110.67921721036873</v>
      </c>
      <c r="G37" s="913">
        <v>42.273521913965432</v>
      </c>
      <c r="H37" s="902">
        <v>8</v>
      </c>
      <c r="I37" s="883"/>
      <c r="J37" s="883"/>
      <c r="K37" s="883"/>
      <c r="L37" s="883"/>
      <c r="M37" s="910"/>
      <c r="N37" s="910">
        <v>3</v>
      </c>
      <c r="O37" s="883"/>
      <c r="P37" s="883"/>
      <c r="Q37" s="904"/>
      <c r="R37" s="883"/>
    </row>
    <row r="38" spans="1:18" x14ac:dyDescent="0.35">
      <c r="A38" s="885">
        <v>30</v>
      </c>
      <c r="B38" s="883" t="s">
        <v>260</v>
      </c>
      <c r="C38" s="913">
        <v>113.8170594391225</v>
      </c>
      <c r="D38" s="901">
        <v>1</v>
      </c>
      <c r="E38" s="913">
        <v>52.923869178871399</v>
      </c>
      <c r="F38" s="900">
        <v>111.56606715377529</v>
      </c>
      <c r="G38" s="913">
        <v>36.183507563655382</v>
      </c>
      <c r="H38" s="902">
        <v>0</v>
      </c>
      <c r="I38" s="883"/>
      <c r="J38" s="883"/>
      <c r="K38" s="883"/>
      <c r="L38" s="883"/>
      <c r="M38" s="910"/>
      <c r="N38" s="910">
        <v>4.5</v>
      </c>
      <c r="O38" s="883"/>
      <c r="P38" s="883"/>
      <c r="Q38" s="904"/>
      <c r="R38" s="883"/>
    </row>
    <row r="39" spans="1:18" x14ac:dyDescent="0.35">
      <c r="A39" s="885">
        <v>31</v>
      </c>
      <c r="B39" s="883" t="s">
        <v>262</v>
      </c>
      <c r="C39" s="913">
        <v>85.63571392363805</v>
      </c>
      <c r="D39" s="901">
        <v>9</v>
      </c>
      <c r="E39" s="913">
        <v>52.608402694756649</v>
      </c>
      <c r="F39" s="900">
        <v>110.13359164380405</v>
      </c>
      <c r="G39" s="913">
        <v>36.125766642134131</v>
      </c>
      <c r="H39" s="902">
        <v>0</v>
      </c>
      <c r="I39" s="883"/>
      <c r="J39" s="883"/>
      <c r="K39" s="883"/>
      <c r="L39" s="883"/>
      <c r="M39" s="910"/>
      <c r="N39" s="910">
        <v>4</v>
      </c>
      <c r="O39" s="883"/>
      <c r="P39" s="883"/>
      <c r="Q39" s="904"/>
      <c r="R39" s="883"/>
    </row>
    <row r="40" spans="1:18" x14ac:dyDescent="0.35">
      <c r="A40" s="885">
        <v>32</v>
      </c>
      <c r="B40" s="883" t="s">
        <v>263</v>
      </c>
      <c r="C40" s="913">
        <v>78.379629478174621</v>
      </c>
      <c r="D40" s="901">
        <v>14</v>
      </c>
      <c r="E40" s="913">
        <v>51.829134144505673</v>
      </c>
      <c r="F40" s="900">
        <v>111.52612490855043</v>
      </c>
      <c r="G40" s="913">
        <v>36.145158021609966</v>
      </c>
      <c r="H40" s="902">
        <v>0</v>
      </c>
      <c r="I40" s="883"/>
      <c r="J40" s="883"/>
      <c r="K40" s="883"/>
      <c r="L40" s="883"/>
      <c r="M40" s="910"/>
      <c r="N40" s="910">
        <v>4.5</v>
      </c>
      <c r="O40" s="883"/>
      <c r="P40" s="883"/>
      <c r="Q40" s="904"/>
      <c r="R40" s="883"/>
    </row>
    <row r="41" spans="1:18" x14ac:dyDescent="0.35">
      <c r="A41" s="885">
        <v>33</v>
      </c>
      <c r="B41" s="883" t="s">
        <v>264</v>
      </c>
      <c r="C41" s="913">
        <v>31.319999025928698</v>
      </c>
      <c r="D41" s="901">
        <v>32</v>
      </c>
      <c r="E41" s="913">
        <v>58.408435922202258</v>
      </c>
      <c r="F41" s="900">
        <v>107.12828944255997</v>
      </c>
      <c r="G41" s="913">
        <v>38.382911644263309</v>
      </c>
      <c r="H41" s="902">
        <v>8.5</v>
      </c>
      <c r="I41" s="883"/>
      <c r="J41" s="883"/>
      <c r="K41" s="883"/>
      <c r="L41" s="883"/>
      <c r="M41" s="910"/>
      <c r="N41" s="910">
        <v>6.5</v>
      </c>
      <c r="O41" s="883"/>
      <c r="P41" s="883"/>
      <c r="Q41" s="904"/>
      <c r="R41" s="883"/>
    </row>
    <row r="42" spans="1:18" x14ac:dyDescent="0.35">
      <c r="A42" s="906" t="s">
        <v>26</v>
      </c>
      <c r="B42" s="906"/>
      <c r="C42" s="914">
        <v>70.349495548377561</v>
      </c>
      <c r="D42" s="908"/>
      <c r="E42" s="914">
        <v>52.654352279872136</v>
      </c>
      <c r="F42" s="914">
        <v>110.60245453979502</v>
      </c>
      <c r="G42" s="914">
        <v>38.621212121212118</v>
      </c>
      <c r="H42" s="887"/>
      <c r="I42" s="888"/>
      <c r="J42" s="888"/>
      <c r="K42" s="888"/>
      <c r="L42" s="888"/>
      <c r="M42" s="888"/>
      <c r="N42" s="888"/>
      <c r="O42" s="888"/>
      <c r="P42" s="888"/>
      <c r="Q42" s="888"/>
      <c r="R42" s="888"/>
    </row>
    <row r="43" spans="1:18" x14ac:dyDescent="0.35">
      <c r="A43" s="888"/>
      <c r="B43" s="888"/>
      <c r="C43" s="887"/>
      <c r="D43" s="887"/>
      <c r="E43" s="887"/>
      <c r="F43" s="887"/>
      <c r="G43" s="887"/>
      <c r="H43" s="888"/>
      <c r="I43" s="888"/>
      <c r="J43" s="888"/>
      <c r="K43" s="888"/>
      <c r="L43" s="888"/>
      <c r="M43" s="888"/>
      <c r="N43" s="888"/>
      <c r="O43" s="888"/>
      <c r="P43" s="888"/>
      <c r="Q43" s="888"/>
      <c r="R43" s="888"/>
    </row>
    <row r="44" spans="1:18" x14ac:dyDescent="0.35">
      <c r="A44" s="888" t="s">
        <v>157</v>
      </c>
      <c r="B44" s="888" t="s">
        <v>489</v>
      </c>
      <c r="C44" s="887"/>
      <c r="D44" s="887"/>
      <c r="E44" s="887"/>
      <c r="F44" s="887"/>
      <c r="G44" s="887"/>
      <c r="H44" s="888"/>
      <c r="I44" s="888"/>
      <c r="J44" s="888"/>
      <c r="K44" s="888"/>
      <c r="L44" s="888"/>
      <c r="M44" s="888"/>
      <c r="N44" s="888"/>
      <c r="O44" s="888"/>
      <c r="P44" s="888"/>
      <c r="Q44" s="888"/>
      <c r="R44" s="888"/>
    </row>
    <row r="45" spans="1:18" x14ac:dyDescent="0.35">
      <c r="A45" s="888"/>
      <c r="B45" s="888"/>
      <c r="C45" s="887"/>
      <c r="D45" s="887"/>
      <c r="E45" s="887"/>
      <c r="F45" s="887"/>
      <c r="G45" s="887"/>
      <c r="H45" s="888"/>
      <c r="I45" s="888"/>
      <c r="J45" s="888"/>
      <c r="K45" s="888"/>
      <c r="L45" s="888"/>
      <c r="M45" s="888"/>
      <c r="N45" s="888"/>
      <c r="O45" s="888"/>
      <c r="P45" s="888"/>
      <c r="Q45" s="888"/>
      <c r="R45" s="888"/>
    </row>
    <row r="46" spans="1:18" x14ac:dyDescent="0.35">
      <c r="A46" s="888"/>
      <c r="B46" s="888"/>
      <c r="C46" s="887"/>
      <c r="D46" s="887"/>
      <c r="E46" s="887"/>
      <c r="F46" s="887"/>
      <c r="G46" s="887"/>
      <c r="H46" s="888"/>
      <c r="I46" s="888"/>
      <c r="J46" s="888"/>
      <c r="K46" s="888"/>
      <c r="L46" s="888"/>
      <c r="M46" s="888"/>
      <c r="N46" s="888"/>
      <c r="O46" s="888"/>
      <c r="P46" s="888"/>
      <c r="Q46" s="888"/>
      <c r="R46" s="888"/>
    </row>
  </sheetData>
  <mergeCells count="1">
    <mergeCell ref="N5:O5"/>
  </mergeCells>
  <printOptions gridLines="1"/>
  <pageMargins left="0.75" right="0.75" top="1" bottom="1" header="0.5" footer="0.5"/>
  <pageSetup scale="48" orientation="landscape" horizontalDpi="4294967292" verticalDpi="4294967292"/>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showGridLines="0" topLeftCell="D1" zoomScale="110" zoomScaleNormal="110" workbookViewId="0">
      <selection activeCell="R9" sqref="R9:R41"/>
    </sheetView>
  </sheetViews>
  <sheetFormatPr defaultColWidth="9.1796875" defaultRowHeight="10" x14ac:dyDescent="0.2"/>
  <cols>
    <col min="1" max="1" width="9.1796875" style="1"/>
    <col min="2" max="2" width="18.1796875" style="1" customWidth="1"/>
    <col min="3" max="3" width="9.1796875" style="1"/>
    <col min="4" max="4" width="4.453125" style="1" customWidth="1"/>
    <col min="5" max="5" width="9.81640625" style="1" customWidth="1"/>
    <col min="6" max="12" width="9.1796875" style="882"/>
    <col min="13" max="13" width="9.7265625" style="882" customWidth="1"/>
    <col min="14" max="18" width="9.1796875" style="882"/>
    <col min="19" max="16384" width="9.1796875" style="1"/>
  </cols>
  <sheetData>
    <row r="1" spans="1:18" x14ac:dyDescent="0.2">
      <c r="A1" s="531" t="s">
        <v>5</v>
      </c>
      <c r="B1" s="532" t="s">
        <v>477</v>
      </c>
      <c r="C1" s="532"/>
      <c r="D1" s="532"/>
      <c r="E1" s="532"/>
      <c r="F1" s="860"/>
      <c r="G1" s="860" t="s">
        <v>334</v>
      </c>
      <c r="H1" s="860" t="s">
        <v>478</v>
      </c>
      <c r="I1" s="860"/>
      <c r="J1" s="860"/>
      <c r="K1" s="860"/>
      <c r="L1" s="860"/>
      <c r="M1" s="860"/>
      <c r="N1" s="860"/>
      <c r="O1" s="860"/>
      <c r="P1" s="860"/>
      <c r="Q1" s="860"/>
      <c r="R1" s="861"/>
    </row>
    <row r="2" spans="1:18" x14ac:dyDescent="0.2">
      <c r="A2" s="531" t="s">
        <v>307</v>
      </c>
      <c r="B2" s="2">
        <v>2</v>
      </c>
      <c r="C2" s="2" t="s">
        <v>336</v>
      </c>
      <c r="D2" s="2"/>
      <c r="E2" s="2"/>
      <c r="F2" s="54"/>
      <c r="G2" s="54"/>
      <c r="H2" s="54" t="s">
        <v>337</v>
      </c>
      <c r="I2" s="54">
        <v>16.8</v>
      </c>
      <c r="J2" s="54"/>
      <c r="K2" s="54" t="s">
        <v>338</v>
      </c>
      <c r="L2" s="54">
        <v>11.9</v>
      </c>
      <c r="M2" s="54"/>
      <c r="N2" s="54"/>
      <c r="O2" s="54"/>
      <c r="P2" s="54"/>
      <c r="Q2" s="54"/>
      <c r="R2" s="862"/>
    </row>
    <row r="3" spans="1:18" x14ac:dyDescent="0.2">
      <c r="A3" s="4" t="s">
        <v>6</v>
      </c>
      <c r="B3" s="2"/>
      <c r="C3" s="2"/>
      <c r="D3" s="2"/>
      <c r="E3" s="2" t="s">
        <v>340</v>
      </c>
      <c r="F3" s="54"/>
      <c r="G3" s="54"/>
      <c r="H3" s="54"/>
      <c r="I3" s="54"/>
      <c r="J3" s="54" t="s">
        <v>342</v>
      </c>
      <c r="K3" s="54"/>
      <c r="L3" s="54"/>
      <c r="M3" s="54"/>
      <c r="N3" s="54"/>
      <c r="O3" s="54"/>
      <c r="P3" s="54"/>
      <c r="Q3" s="54"/>
      <c r="R3" s="862"/>
    </row>
    <row r="4" spans="1:18" x14ac:dyDescent="0.2">
      <c r="A4" s="5" t="s">
        <v>7</v>
      </c>
      <c r="B4" s="2"/>
      <c r="C4" s="2"/>
      <c r="D4" s="2"/>
      <c r="E4" s="3"/>
      <c r="F4" s="863">
        <v>10.1</v>
      </c>
      <c r="G4" s="864">
        <v>11</v>
      </c>
      <c r="H4" s="862"/>
      <c r="I4" s="862"/>
      <c r="J4" s="862"/>
      <c r="K4" s="862"/>
      <c r="L4" s="862"/>
      <c r="M4" s="862"/>
      <c r="N4" s="862"/>
      <c r="O4" s="862"/>
      <c r="P4" s="862"/>
      <c r="Q4" s="862"/>
      <c r="R4" s="862"/>
    </row>
    <row r="5" spans="1:18" x14ac:dyDescent="0.2">
      <c r="A5" s="342" t="s">
        <v>8</v>
      </c>
      <c r="B5" s="343" t="s">
        <v>9</v>
      </c>
      <c r="C5" s="344" t="s">
        <v>10</v>
      </c>
      <c r="D5" s="344"/>
      <c r="E5" s="344" t="s">
        <v>11</v>
      </c>
      <c r="F5" s="865" t="s">
        <v>139</v>
      </c>
      <c r="G5" s="865" t="s">
        <v>140</v>
      </c>
      <c r="H5" s="865" t="s">
        <v>141</v>
      </c>
      <c r="I5" s="865" t="s">
        <v>142</v>
      </c>
      <c r="J5" s="865" t="s">
        <v>143</v>
      </c>
      <c r="K5" s="865" t="s">
        <v>144</v>
      </c>
      <c r="L5" s="865" t="s">
        <v>145</v>
      </c>
      <c r="M5" s="866" t="s">
        <v>146</v>
      </c>
      <c r="N5" s="1029" t="s">
        <v>147</v>
      </c>
      <c r="O5" s="1030"/>
      <c r="P5" s="865" t="s">
        <v>56</v>
      </c>
      <c r="Q5" s="865" t="s">
        <v>23</v>
      </c>
      <c r="R5" s="866" t="s">
        <v>158</v>
      </c>
    </row>
    <row r="6" spans="1:18" x14ac:dyDescent="0.2">
      <c r="A6" s="342" t="s">
        <v>12</v>
      </c>
      <c r="B6" s="343" t="s">
        <v>13</v>
      </c>
      <c r="C6" s="344"/>
      <c r="D6" s="343"/>
      <c r="E6" s="344" t="s">
        <v>14</v>
      </c>
      <c r="F6" s="865" t="s">
        <v>15</v>
      </c>
      <c r="G6" s="865"/>
      <c r="H6" s="865"/>
      <c r="I6" s="865" t="s">
        <v>148</v>
      </c>
      <c r="J6" s="865" t="s">
        <v>149</v>
      </c>
      <c r="K6" s="865" t="s">
        <v>150</v>
      </c>
      <c r="L6" s="865" t="s">
        <v>150</v>
      </c>
      <c r="M6" s="867" t="s">
        <v>150</v>
      </c>
      <c r="N6" s="865" t="s">
        <v>151</v>
      </c>
      <c r="O6" s="865" t="s">
        <v>152</v>
      </c>
      <c r="P6" s="865" t="s">
        <v>153</v>
      </c>
      <c r="Q6" s="868" t="s">
        <v>24</v>
      </c>
      <c r="R6" s="869" t="s">
        <v>82</v>
      </c>
    </row>
    <row r="7" spans="1:18" x14ac:dyDescent="0.2">
      <c r="A7" s="342"/>
      <c r="B7" s="343"/>
      <c r="C7" s="344"/>
      <c r="D7" s="345" t="s">
        <v>20</v>
      </c>
      <c r="E7" s="344"/>
      <c r="F7" s="865"/>
      <c r="G7" s="865"/>
      <c r="H7" s="870"/>
      <c r="I7" s="870"/>
      <c r="J7" s="870"/>
      <c r="K7" s="870"/>
      <c r="L7" s="870"/>
      <c r="M7" s="870"/>
      <c r="N7" s="867" t="s">
        <v>154</v>
      </c>
      <c r="O7" s="865" t="s">
        <v>155</v>
      </c>
      <c r="P7" s="865"/>
      <c r="Q7" s="868" t="s">
        <v>25</v>
      </c>
      <c r="R7" s="869"/>
    </row>
    <row r="8" spans="1:18" x14ac:dyDescent="0.2">
      <c r="A8" s="360"/>
      <c r="B8" s="361"/>
      <c r="C8" s="362" t="s">
        <v>16</v>
      </c>
      <c r="D8" s="362" t="s">
        <v>21</v>
      </c>
      <c r="E8" s="362" t="s">
        <v>17</v>
      </c>
      <c r="F8" s="871" t="s">
        <v>18</v>
      </c>
      <c r="G8" s="871" t="s">
        <v>156</v>
      </c>
      <c r="H8" s="871" t="s">
        <v>19</v>
      </c>
      <c r="I8" s="871" t="s">
        <v>19</v>
      </c>
      <c r="J8" s="872" t="s">
        <v>19</v>
      </c>
      <c r="K8" s="872" t="s">
        <v>19</v>
      </c>
      <c r="L8" s="872" t="s">
        <v>19</v>
      </c>
      <c r="M8" s="872" t="s">
        <v>19</v>
      </c>
      <c r="N8" s="872" t="s">
        <v>19</v>
      </c>
      <c r="O8" s="872" t="s">
        <v>19</v>
      </c>
      <c r="P8" s="872" t="s">
        <v>19</v>
      </c>
      <c r="Q8" s="872" t="s">
        <v>19</v>
      </c>
      <c r="R8" s="872" t="s">
        <v>19</v>
      </c>
    </row>
    <row r="9" spans="1:18" ht="13" customHeight="1" x14ac:dyDescent="0.35">
      <c r="A9" s="364">
        <v>1</v>
      </c>
      <c r="B9" s="365" t="s">
        <v>0</v>
      </c>
      <c r="C9" s="873">
        <v>57.351809239999994</v>
      </c>
      <c r="D9" s="767"/>
      <c r="E9" s="873">
        <v>58.642549500000001</v>
      </c>
      <c r="F9" s="874">
        <v>109</v>
      </c>
      <c r="G9" s="875"/>
      <c r="H9" s="875"/>
      <c r="I9" s="875"/>
      <c r="J9" s="875"/>
      <c r="K9" s="875"/>
      <c r="L9" s="875"/>
      <c r="M9" s="874">
        <v>4</v>
      </c>
      <c r="N9" s="875"/>
      <c r="O9" s="876"/>
      <c r="P9" s="876"/>
      <c r="Q9" s="877"/>
      <c r="R9" s="874">
        <v>5.5</v>
      </c>
    </row>
    <row r="10" spans="1:18" ht="13" customHeight="1" x14ac:dyDescent="0.35">
      <c r="A10" s="367">
        <v>2</v>
      </c>
      <c r="B10" s="318" t="s">
        <v>27</v>
      </c>
      <c r="C10" s="873">
        <v>65.958001494999991</v>
      </c>
      <c r="D10" s="767"/>
      <c r="E10" s="873">
        <v>61.709608000000003</v>
      </c>
      <c r="F10" s="874">
        <v>107</v>
      </c>
      <c r="G10" s="875"/>
      <c r="H10" s="875"/>
      <c r="I10" s="875"/>
      <c r="J10" s="875"/>
      <c r="K10" s="875"/>
      <c r="L10" s="875"/>
      <c r="M10" s="874">
        <v>3</v>
      </c>
      <c r="N10" s="875"/>
      <c r="O10" s="876"/>
      <c r="P10" s="876"/>
      <c r="Q10" s="877"/>
      <c r="R10" s="874">
        <v>2</v>
      </c>
    </row>
    <row r="11" spans="1:18" ht="13" customHeight="1" x14ac:dyDescent="0.35">
      <c r="A11" s="367">
        <v>3</v>
      </c>
      <c r="B11" s="318" t="s">
        <v>206</v>
      </c>
      <c r="C11" s="873">
        <v>70.716619469999998</v>
      </c>
      <c r="D11" s="767"/>
      <c r="E11" s="873">
        <v>58.457651000000006</v>
      </c>
      <c r="F11" s="874">
        <v>113</v>
      </c>
      <c r="G11" s="875"/>
      <c r="H11" s="875"/>
      <c r="I11" s="875"/>
      <c r="J11" s="875"/>
      <c r="K11" s="875"/>
      <c r="L11" s="875"/>
      <c r="M11" s="874">
        <v>1.5</v>
      </c>
      <c r="N11" s="875"/>
      <c r="O11" s="876"/>
      <c r="P11" s="876"/>
      <c r="Q11" s="877"/>
      <c r="R11" s="874">
        <v>2.5</v>
      </c>
    </row>
    <row r="12" spans="1:18" ht="13" customHeight="1" x14ac:dyDescent="0.35">
      <c r="A12" s="367">
        <v>4</v>
      </c>
      <c r="B12" s="318" t="s">
        <v>208</v>
      </c>
      <c r="C12" s="873">
        <v>74.06336856499999</v>
      </c>
      <c r="D12" s="767"/>
      <c r="E12" s="873">
        <v>56.697281000000004</v>
      </c>
      <c r="F12" s="874">
        <v>114.5</v>
      </c>
      <c r="G12" s="875"/>
      <c r="H12" s="875"/>
      <c r="I12" s="875"/>
      <c r="J12" s="875"/>
      <c r="K12" s="875"/>
      <c r="L12" s="875"/>
      <c r="M12" s="874">
        <v>1</v>
      </c>
      <c r="N12" s="875"/>
      <c r="O12" s="876"/>
      <c r="P12" s="876"/>
      <c r="Q12" s="877"/>
      <c r="R12" s="874">
        <v>3.5</v>
      </c>
    </row>
    <row r="13" spans="1:18" ht="13" customHeight="1" x14ac:dyDescent="0.35">
      <c r="A13" s="367">
        <v>5</v>
      </c>
      <c r="B13" s="318" t="s">
        <v>179</v>
      </c>
      <c r="C13" s="873">
        <v>64.529094189999995</v>
      </c>
      <c r="D13" s="767"/>
      <c r="E13" s="873">
        <v>58.404535500000001</v>
      </c>
      <c r="F13" s="874">
        <v>111.5</v>
      </c>
      <c r="G13" s="875"/>
      <c r="H13" s="875"/>
      <c r="I13" s="875"/>
      <c r="J13" s="875"/>
      <c r="K13" s="875"/>
      <c r="L13" s="875"/>
      <c r="M13" s="874">
        <v>1</v>
      </c>
      <c r="N13" s="875"/>
      <c r="O13" s="876"/>
      <c r="P13" s="876"/>
      <c r="Q13" s="877"/>
      <c r="R13" s="874">
        <v>0</v>
      </c>
    </row>
    <row r="14" spans="1:18" ht="13" customHeight="1" x14ac:dyDescent="0.35">
      <c r="A14" s="367">
        <v>6</v>
      </c>
      <c r="B14" s="318" t="s">
        <v>211</v>
      </c>
      <c r="C14" s="873">
        <v>52.997223644999991</v>
      </c>
      <c r="D14" s="767"/>
      <c r="E14" s="873">
        <v>59.623655000000007</v>
      </c>
      <c r="F14" s="874">
        <v>110</v>
      </c>
      <c r="G14" s="875"/>
      <c r="H14" s="875"/>
      <c r="I14" s="875"/>
      <c r="J14" s="875"/>
      <c r="K14" s="875"/>
      <c r="L14" s="875"/>
      <c r="M14" s="874">
        <v>3</v>
      </c>
      <c r="N14" s="875"/>
      <c r="O14" s="876"/>
      <c r="P14" s="876"/>
      <c r="Q14" s="877"/>
      <c r="R14" s="874">
        <v>1</v>
      </c>
    </row>
    <row r="15" spans="1:18" ht="13" customHeight="1" x14ac:dyDescent="0.35">
      <c r="A15" s="367">
        <v>7</v>
      </c>
      <c r="B15" s="318" t="s">
        <v>213</v>
      </c>
      <c r="C15" s="873">
        <v>79.602310029999998</v>
      </c>
      <c r="D15" s="767"/>
      <c r="E15" s="873">
        <v>57.094816000000002</v>
      </c>
      <c r="F15" s="874">
        <v>113</v>
      </c>
      <c r="G15" s="875"/>
      <c r="H15" s="875"/>
      <c r="I15" s="875"/>
      <c r="J15" s="875"/>
      <c r="K15" s="875"/>
      <c r="L15" s="875"/>
      <c r="M15" s="874">
        <v>2</v>
      </c>
      <c r="N15" s="875"/>
      <c r="O15" s="876"/>
      <c r="P15" s="876"/>
      <c r="Q15" s="877"/>
      <c r="R15" s="874">
        <v>1</v>
      </c>
    </row>
    <row r="16" spans="1:18" ht="13" customHeight="1" x14ac:dyDescent="0.35">
      <c r="A16" s="367">
        <v>8</v>
      </c>
      <c r="B16" s="318" t="s">
        <v>215</v>
      </c>
      <c r="C16" s="873">
        <v>68.466306250000002</v>
      </c>
      <c r="D16" s="767"/>
      <c r="E16" s="873">
        <v>59.639463499999998</v>
      </c>
      <c r="F16" s="874">
        <v>109</v>
      </c>
      <c r="G16" s="875"/>
      <c r="H16" s="875"/>
      <c r="I16" s="875"/>
      <c r="J16" s="875"/>
      <c r="K16" s="875"/>
      <c r="L16" s="875"/>
      <c r="M16" s="874">
        <v>3.5</v>
      </c>
      <c r="N16" s="875"/>
      <c r="O16" s="876"/>
      <c r="P16" s="876"/>
      <c r="Q16" s="877"/>
      <c r="R16" s="874">
        <v>4</v>
      </c>
    </row>
    <row r="17" spans="1:18" ht="13" customHeight="1" x14ac:dyDescent="0.35">
      <c r="A17" s="367">
        <v>9</v>
      </c>
      <c r="B17" s="318" t="s">
        <v>217</v>
      </c>
      <c r="C17" s="873">
        <v>79.379257004999999</v>
      </c>
      <c r="D17" s="767"/>
      <c r="E17" s="873">
        <v>60.776613500000003</v>
      </c>
      <c r="F17" s="874">
        <v>109.5</v>
      </c>
      <c r="G17" s="875"/>
      <c r="H17" s="875"/>
      <c r="I17" s="875"/>
      <c r="J17" s="875"/>
      <c r="K17" s="875"/>
      <c r="L17" s="875"/>
      <c r="M17" s="874">
        <v>2.5</v>
      </c>
      <c r="N17" s="875"/>
      <c r="O17" s="876"/>
      <c r="P17" s="876"/>
      <c r="Q17" s="877"/>
      <c r="R17" s="874">
        <v>2.5</v>
      </c>
    </row>
    <row r="18" spans="1:18" ht="13" customHeight="1" x14ac:dyDescent="0.35">
      <c r="A18" s="367">
        <v>10</v>
      </c>
      <c r="B18" s="318" t="s">
        <v>219</v>
      </c>
      <c r="C18" s="873">
        <v>70.931217004999993</v>
      </c>
      <c r="D18" s="767"/>
      <c r="E18" s="873">
        <v>60.077697499999999</v>
      </c>
      <c r="F18" s="874">
        <v>108.5</v>
      </c>
      <c r="G18" s="875"/>
      <c r="H18" s="875"/>
      <c r="I18" s="875"/>
      <c r="J18" s="875"/>
      <c r="K18" s="875"/>
      <c r="L18" s="875"/>
      <c r="M18" s="874">
        <v>5</v>
      </c>
      <c r="N18" s="875"/>
      <c r="O18" s="876"/>
      <c r="P18" s="876"/>
      <c r="Q18" s="877"/>
      <c r="R18" s="874">
        <v>3</v>
      </c>
    </row>
    <row r="19" spans="1:18" ht="13" customHeight="1" x14ac:dyDescent="0.35">
      <c r="A19" s="367">
        <v>11</v>
      </c>
      <c r="B19" s="318" t="s">
        <v>221</v>
      </c>
      <c r="C19" s="873">
        <v>77.944394269999989</v>
      </c>
      <c r="D19" s="767"/>
      <c r="E19" s="873">
        <v>57.433542500000001</v>
      </c>
      <c r="F19" s="874">
        <v>110</v>
      </c>
      <c r="G19" s="875"/>
      <c r="H19" s="875"/>
      <c r="I19" s="875"/>
      <c r="J19" s="875"/>
      <c r="K19" s="875"/>
      <c r="L19" s="875"/>
      <c r="M19" s="874">
        <v>4</v>
      </c>
      <c r="N19" s="875"/>
      <c r="O19" s="876"/>
      <c r="P19" s="876"/>
      <c r="Q19" s="877"/>
      <c r="R19" s="874">
        <v>5.5</v>
      </c>
    </row>
    <row r="20" spans="1:18" ht="13" customHeight="1" x14ac:dyDescent="0.35">
      <c r="A20" s="367">
        <v>12</v>
      </c>
      <c r="B20" s="318" t="s">
        <v>223</v>
      </c>
      <c r="C20" s="873">
        <v>70.84416856</v>
      </c>
      <c r="D20" s="767"/>
      <c r="E20" s="873">
        <v>59.936762000000002</v>
      </c>
      <c r="F20" s="874">
        <v>107.5</v>
      </c>
      <c r="G20" s="875"/>
      <c r="H20" s="875"/>
      <c r="I20" s="875"/>
      <c r="J20" s="875"/>
      <c r="K20" s="875"/>
      <c r="L20" s="875"/>
      <c r="M20" s="874">
        <v>2.5</v>
      </c>
      <c r="N20" s="875"/>
      <c r="O20" s="876"/>
      <c r="P20" s="876"/>
      <c r="Q20" s="877"/>
      <c r="R20" s="874">
        <v>3</v>
      </c>
    </row>
    <row r="21" spans="1:18" ht="13" customHeight="1" x14ac:dyDescent="0.35">
      <c r="A21" s="367">
        <v>13</v>
      </c>
      <c r="B21" s="318" t="s">
        <v>225</v>
      </c>
      <c r="C21" s="873">
        <v>72.27900000999999</v>
      </c>
      <c r="D21" s="767"/>
      <c r="E21" s="873">
        <v>57.835543000000001</v>
      </c>
      <c r="F21" s="874">
        <v>109.5</v>
      </c>
      <c r="G21" s="875"/>
      <c r="H21" s="875"/>
      <c r="I21" s="875"/>
      <c r="J21" s="875"/>
      <c r="K21" s="875"/>
      <c r="L21" s="875"/>
      <c r="M21" s="874">
        <v>2</v>
      </c>
      <c r="N21" s="875"/>
      <c r="O21" s="876"/>
      <c r="P21" s="876"/>
      <c r="Q21" s="877"/>
      <c r="R21" s="874">
        <v>2.5</v>
      </c>
    </row>
    <row r="22" spans="1:18" ht="13" customHeight="1" x14ac:dyDescent="0.35">
      <c r="A22" s="367">
        <v>14</v>
      </c>
      <c r="B22" s="318" t="s">
        <v>227</v>
      </c>
      <c r="C22" s="873">
        <v>47.439602269999995</v>
      </c>
      <c r="D22" s="767"/>
      <c r="E22" s="873">
        <v>54.696829000000008</v>
      </c>
      <c r="F22" s="874">
        <v>113</v>
      </c>
      <c r="G22" s="875"/>
      <c r="H22" s="875"/>
      <c r="I22" s="875"/>
      <c r="J22" s="875"/>
      <c r="K22" s="875"/>
      <c r="L22" s="875"/>
      <c r="M22" s="874">
        <v>8.5</v>
      </c>
      <c r="N22" s="875"/>
      <c r="O22" s="876"/>
      <c r="P22" s="876"/>
      <c r="Q22" s="877"/>
      <c r="R22" s="874">
        <v>3</v>
      </c>
    </row>
    <row r="23" spans="1:18" ht="13" customHeight="1" x14ac:dyDescent="0.35">
      <c r="A23" s="367">
        <v>15</v>
      </c>
      <c r="B23" s="318" t="s">
        <v>229</v>
      </c>
      <c r="C23" s="873">
        <v>54.844660765</v>
      </c>
      <c r="D23" s="767"/>
      <c r="E23" s="873">
        <v>57.899044000000004</v>
      </c>
      <c r="F23" s="874">
        <v>110</v>
      </c>
      <c r="G23" s="875"/>
      <c r="H23" s="875"/>
      <c r="I23" s="875"/>
      <c r="J23" s="875"/>
      <c r="K23" s="875"/>
      <c r="L23" s="875"/>
      <c r="M23" s="874">
        <v>6.5</v>
      </c>
      <c r="N23" s="875"/>
      <c r="O23" s="876"/>
      <c r="P23" s="876"/>
      <c r="Q23" s="877"/>
      <c r="R23" s="874">
        <v>3.5</v>
      </c>
    </row>
    <row r="24" spans="1:18" ht="13" customHeight="1" x14ac:dyDescent="0.35">
      <c r="A24" s="367">
        <v>16</v>
      </c>
      <c r="B24" s="318" t="s">
        <v>231</v>
      </c>
      <c r="C24" s="873">
        <v>80.220597334999994</v>
      </c>
      <c r="D24" s="767"/>
      <c r="E24" s="873">
        <v>55.342054000000005</v>
      </c>
      <c r="F24" s="874">
        <v>113.5</v>
      </c>
      <c r="G24" s="875"/>
      <c r="H24" s="875"/>
      <c r="I24" s="875"/>
      <c r="J24" s="875"/>
      <c r="K24" s="875"/>
      <c r="L24" s="875"/>
      <c r="M24" s="874">
        <v>1</v>
      </c>
      <c r="N24" s="875"/>
      <c r="O24" s="876"/>
      <c r="P24" s="876"/>
      <c r="Q24" s="877"/>
      <c r="R24" s="874">
        <v>0.5</v>
      </c>
    </row>
    <row r="25" spans="1:18" ht="13" customHeight="1" x14ac:dyDescent="0.35">
      <c r="A25" s="367">
        <v>17</v>
      </c>
      <c r="B25" s="318" t="s">
        <v>233</v>
      </c>
      <c r="C25" s="873">
        <v>82.080379494999988</v>
      </c>
      <c r="D25" s="767"/>
      <c r="E25" s="873">
        <v>57.208702000000002</v>
      </c>
      <c r="F25" s="874">
        <v>112</v>
      </c>
      <c r="G25" s="875"/>
      <c r="H25" s="875"/>
      <c r="I25" s="875"/>
      <c r="J25" s="875"/>
      <c r="K25" s="875"/>
      <c r="L25" s="875"/>
      <c r="M25" s="874">
        <v>2</v>
      </c>
      <c r="N25" s="875"/>
      <c r="O25" s="876"/>
      <c r="P25" s="876"/>
      <c r="Q25" s="877"/>
      <c r="R25" s="874">
        <v>2.5</v>
      </c>
    </row>
    <row r="26" spans="1:18" ht="13" customHeight="1" x14ac:dyDescent="0.35">
      <c r="A26" s="367">
        <v>18</v>
      </c>
      <c r="B26" s="318" t="s">
        <v>235</v>
      </c>
      <c r="C26" s="873">
        <v>78.848894384999994</v>
      </c>
      <c r="D26" s="767"/>
      <c r="E26" s="873">
        <v>58.684623500000001</v>
      </c>
      <c r="F26" s="874">
        <v>109.5</v>
      </c>
      <c r="G26" s="875"/>
      <c r="H26" s="875"/>
      <c r="I26" s="875"/>
      <c r="J26" s="875"/>
      <c r="K26" s="875"/>
      <c r="L26" s="875"/>
      <c r="M26" s="874">
        <v>6</v>
      </c>
      <c r="N26" s="875"/>
      <c r="O26" s="876"/>
      <c r="P26" s="876"/>
      <c r="Q26" s="877"/>
      <c r="R26" s="874">
        <v>2.5</v>
      </c>
    </row>
    <row r="27" spans="1:18" ht="13" customHeight="1" x14ac:dyDescent="0.35">
      <c r="A27" s="367">
        <v>19</v>
      </c>
      <c r="B27" s="318" t="s">
        <v>237</v>
      </c>
      <c r="C27" s="873">
        <v>89.089989965000001</v>
      </c>
      <c r="D27" s="767"/>
      <c r="E27" s="873">
        <v>58.461330500000003</v>
      </c>
      <c r="F27" s="874">
        <v>107.5</v>
      </c>
      <c r="G27" s="875"/>
      <c r="H27" s="875"/>
      <c r="I27" s="875"/>
      <c r="J27" s="875"/>
      <c r="K27" s="875"/>
      <c r="L27" s="875"/>
      <c r="M27" s="874">
        <v>1.5</v>
      </c>
      <c r="N27" s="875"/>
      <c r="O27" s="876"/>
      <c r="P27" s="876"/>
      <c r="Q27" s="877"/>
      <c r="R27" s="874">
        <v>1</v>
      </c>
    </row>
    <row r="28" spans="1:18" ht="13" customHeight="1" x14ac:dyDescent="0.35">
      <c r="A28" s="367">
        <v>20</v>
      </c>
      <c r="B28" s="318" t="s">
        <v>239</v>
      </c>
      <c r="C28" s="873">
        <v>88.439499884999989</v>
      </c>
      <c r="D28" s="767"/>
      <c r="E28" s="873">
        <v>59.644838500000006</v>
      </c>
      <c r="F28" s="874">
        <v>113</v>
      </c>
      <c r="G28" s="875"/>
      <c r="H28" s="875"/>
      <c r="I28" s="875"/>
      <c r="J28" s="875"/>
      <c r="K28" s="875"/>
      <c r="L28" s="875"/>
      <c r="M28" s="874">
        <v>7</v>
      </c>
      <c r="N28" s="875"/>
      <c r="O28" s="876"/>
      <c r="P28" s="876"/>
      <c r="Q28" s="877"/>
      <c r="R28" s="874">
        <v>1.5</v>
      </c>
    </row>
    <row r="29" spans="1:18" ht="13" customHeight="1" x14ac:dyDescent="0.35">
      <c r="A29" s="367">
        <v>21</v>
      </c>
      <c r="B29" s="318" t="s">
        <v>242</v>
      </c>
      <c r="C29" s="873">
        <v>68.903856059999995</v>
      </c>
      <c r="D29" s="767"/>
      <c r="E29" s="873">
        <v>54.807881999999999</v>
      </c>
      <c r="F29" s="874">
        <v>114.5</v>
      </c>
      <c r="G29" s="875"/>
      <c r="H29" s="875"/>
      <c r="I29" s="875"/>
      <c r="J29" s="875"/>
      <c r="K29" s="875"/>
      <c r="L29" s="875"/>
      <c r="M29" s="874">
        <v>6.5</v>
      </c>
      <c r="N29" s="875"/>
      <c r="O29" s="876"/>
      <c r="P29" s="876"/>
      <c r="Q29" s="877"/>
      <c r="R29" s="874">
        <v>1.5</v>
      </c>
    </row>
    <row r="30" spans="1:18" ht="13" customHeight="1" x14ac:dyDescent="0.35">
      <c r="A30" s="367">
        <v>22</v>
      </c>
      <c r="B30" s="318" t="s">
        <v>244</v>
      </c>
      <c r="C30" s="873">
        <v>76.180735630000001</v>
      </c>
      <c r="D30" s="767"/>
      <c r="E30" s="873">
        <v>55.7099075</v>
      </c>
      <c r="F30" s="874">
        <v>115</v>
      </c>
      <c r="G30" s="875"/>
      <c r="H30" s="875"/>
      <c r="I30" s="875"/>
      <c r="J30" s="875"/>
      <c r="K30" s="875"/>
      <c r="L30" s="875"/>
      <c r="M30" s="874">
        <v>1.5</v>
      </c>
      <c r="N30" s="875"/>
      <c r="O30" s="876"/>
      <c r="P30" s="876"/>
      <c r="Q30" s="877"/>
      <c r="R30" s="874">
        <v>2</v>
      </c>
    </row>
    <row r="31" spans="1:18" ht="13" customHeight="1" x14ac:dyDescent="0.35">
      <c r="A31" s="367">
        <v>23</v>
      </c>
      <c r="B31" s="318" t="s">
        <v>246</v>
      </c>
      <c r="C31" s="873">
        <v>63.306628799999999</v>
      </c>
      <c r="D31" s="767"/>
      <c r="E31" s="873">
        <v>56.341923000000001</v>
      </c>
      <c r="F31" s="874">
        <v>111.5</v>
      </c>
      <c r="G31" s="875"/>
      <c r="H31" s="875"/>
      <c r="I31" s="875"/>
      <c r="J31" s="875"/>
      <c r="K31" s="875"/>
      <c r="L31" s="875"/>
      <c r="M31" s="874">
        <v>2.5</v>
      </c>
      <c r="N31" s="875"/>
      <c r="O31" s="876"/>
      <c r="P31" s="876"/>
      <c r="Q31" s="877"/>
      <c r="R31" s="874">
        <v>3.5</v>
      </c>
    </row>
    <row r="32" spans="1:18" ht="13" customHeight="1" x14ac:dyDescent="0.35">
      <c r="A32" s="367">
        <v>24</v>
      </c>
      <c r="B32" s="318" t="s">
        <v>248</v>
      </c>
      <c r="C32" s="873">
        <v>59.924731279999996</v>
      </c>
      <c r="D32" s="767"/>
      <c r="E32" s="873">
        <v>58.890474500000003</v>
      </c>
      <c r="F32" s="874">
        <v>108.5</v>
      </c>
      <c r="G32" s="875"/>
      <c r="H32" s="875"/>
      <c r="I32" s="875"/>
      <c r="J32" s="875"/>
      <c r="K32" s="875"/>
      <c r="L32" s="875"/>
      <c r="M32" s="874">
        <v>4.5</v>
      </c>
      <c r="N32" s="875"/>
      <c r="O32" s="876"/>
      <c r="P32" s="876"/>
      <c r="Q32" s="877"/>
      <c r="R32" s="874">
        <v>3.5</v>
      </c>
    </row>
    <row r="33" spans="1:18" ht="13" customHeight="1" x14ac:dyDescent="0.35">
      <c r="A33" s="367">
        <v>25</v>
      </c>
      <c r="B33" s="318" t="s">
        <v>250</v>
      </c>
      <c r="C33" s="873">
        <v>55.717098179999994</v>
      </c>
      <c r="D33" s="767"/>
      <c r="E33" s="873">
        <v>58.812116500000002</v>
      </c>
      <c r="F33" s="874">
        <v>107.5</v>
      </c>
      <c r="G33" s="875"/>
      <c r="H33" s="875"/>
      <c r="I33" s="875"/>
      <c r="J33" s="875"/>
      <c r="K33" s="875"/>
      <c r="L33" s="875"/>
      <c r="M33" s="874">
        <v>2.5</v>
      </c>
      <c r="N33" s="875"/>
      <c r="O33" s="876"/>
      <c r="P33" s="876"/>
      <c r="Q33" s="877"/>
      <c r="R33" s="874">
        <v>5</v>
      </c>
    </row>
    <row r="34" spans="1:18" ht="13" customHeight="1" x14ac:dyDescent="0.35">
      <c r="A34" s="367">
        <v>26</v>
      </c>
      <c r="B34" s="318" t="s">
        <v>252</v>
      </c>
      <c r="C34" s="873">
        <v>66.648287554999996</v>
      </c>
      <c r="D34" s="767"/>
      <c r="E34" s="873">
        <v>56.771822</v>
      </c>
      <c r="F34" s="874">
        <v>113</v>
      </c>
      <c r="G34" s="875"/>
      <c r="H34" s="875"/>
      <c r="I34" s="875"/>
      <c r="J34" s="875"/>
      <c r="K34" s="875"/>
      <c r="L34" s="875"/>
      <c r="M34" s="874">
        <v>5.5</v>
      </c>
      <c r="N34" s="875"/>
      <c r="O34" s="876"/>
      <c r="P34" s="876"/>
      <c r="Q34" s="877"/>
      <c r="R34" s="874">
        <v>3.5</v>
      </c>
    </row>
    <row r="35" spans="1:18" ht="13" customHeight="1" x14ac:dyDescent="0.35">
      <c r="A35" s="367">
        <v>27</v>
      </c>
      <c r="B35" s="318" t="s">
        <v>254</v>
      </c>
      <c r="C35" s="873">
        <v>55.627590904999998</v>
      </c>
      <c r="D35" s="767"/>
      <c r="E35" s="873">
        <v>57.651140000000005</v>
      </c>
      <c r="F35" s="874">
        <v>113</v>
      </c>
      <c r="G35" s="875"/>
      <c r="H35" s="875"/>
      <c r="I35" s="875"/>
      <c r="J35" s="875"/>
      <c r="K35" s="875"/>
      <c r="L35" s="875"/>
      <c r="M35" s="874">
        <v>6.5</v>
      </c>
      <c r="N35" s="875"/>
      <c r="O35" s="876"/>
      <c r="P35" s="876"/>
      <c r="Q35" s="877"/>
      <c r="R35" s="874">
        <v>4</v>
      </c>
    </row>
    <row r="36" spans="1:18" ht="13" customHeight="1" x14ac:dyDescent="0.35">
      <c r="A36" s="367">
        <v>28</v>
      </c>
      <c r="B36" s="318" t="s">
        <v>256</v>
      </c>
      <c r="C36" s="873">
        <v>68.873335130000001</v>
      </c>
      <c r="D36" s="767"/>
      <c r="E36" s="873">
        <v>59.070228499999999</v>
      </c>
      <c r="F36" s="874">
        <v>109.5</v>
      </c>
      <c r="G36" s="875"/>
      <c r="H36" s="875"/>
      <c r="I36" s="875"/>
      <c r="J36" s="875"/>
      <c r="K36" s="875"/>
      <c r="L36" s="875"/>
      <c r="M36" s="874">
        <v>1.5</v>
      </c>
      <c r="N36" s="875"/>
      <c r="O36" s="876"/>
      <c r="P36" s="876"/>
      <c r="Q36" s="877"/>
      <c r="R36" s="874">
        <v>3.5</v>
      </c>
    </row>
    <row r="37" spans="1:18" ht="13" customHeight="1" x14ac:dyDescent="0.35">
      <c r="A37" s="367">
        <v>29</v>
      </c>
      <c r="B37" s="318" t="s">
        <v>258</v>
      </c>
      <c r="C37" s="873">
        <v>56.320378959999999</v>
      </c>
      <c r="D37" s="767"/>
      <c r="E37" s="873">
        <v>58.523797999999999</v>
      </c>
      <c r="F37" s="874">
        <v>112</v>
      </c>
      <c r="G37" s="875"/>
      <c r="H37" s="875"/>
      <c r="I37" s="875"/>
      <c r="J37" s="875"/>
      <c r="K37" s="875"/>
      <c r="L37" s="875"/>
      <c r="M37" s="874">
        <v>3</v>
      </c>
      <c r="N37" s="875"/>
      <c r="O37" s="876"/>
      <c r="P37" s="876"/>
      <c r="Q37" s="877"/>
      <c r="R37" s="874">
        <v>1</v>
      </c>
    </row>
    <row r="38" spans="1:18" ht="13" customHeight="1" x14ac:dyDescent="0.35">
      <c r="A38" s="367">
        <v>30</v>
      </c>
      <c r="B38" s="318" t="s">
        <v>260</v>
      </c>
      <c r="C38" s="873">
        <v>72.705876789999991</v>
      </c>
      <c r="D38" s="767"/>
      <c r="E38" s="873">
        <v>56.977375000000002</v>
      </c>
      <c r="F38" s="874">
        <v>110.5</v>
      </c>
      <c r="G38" s="875"/>
      <c r="H38" s="875"/>
      <c r="I38" s="875"/>
      <c r="J38" s="875"/>
      <c r="K38" s="875"/>
      <c r="L38" s="875"/>
      <c r="M38" s="874">
        <v>2.5</v>
      </c>
      <c r="N38" s="875"/>
      <c r="O38" s="876"/>
      <c r="P38" s="876"/>
      <c r="Q38" s="877"/>
      <c r="R38" s="874">
        <v>3</v>
      </c>
    </row>
    <row r="39" spans="1:18" ht="13" customHeight="1" x14ac:dyDescent="0.35">
      <c r="A39" s="367">
        <v>31</v>
      </c>
      <c r="B39" s="318" t="s">
        <v>262</v>
      </c>
      <c r="C39" s="873">
        <v>77.019381710000005</v>
      </c>
      <c r="D39" s="767"/>
      <c r="E39" s="873">
        <v>60.072080499999998</v>
      </c>
      <c r="F39" s="874">
        <v>112.5</v>
      </c>
      <c r="G39" s="875"/>
      <c r="H39" s="875"/>
      <c r="I39" s="875"/>
      <c r="J39" s="875"/>
      <c r="K39" s="875"/>
      <c r="L39" s="875"/>
      <c r="M39" s="874">
        <v>1.5</v>
      </c>
      <c r="N39" s="875"/>
      <c r="O39" s="876"/>
      <c r="P39" s="876"/>
      <c r="Q39" s="877"/>
      <c r="R39" s="874">
        <v>2</v>
      </c>
    </row>
    <row r="40" spans="1:18" ht="13" customHeight="1" x14ac:dyDescent="0.35">
      <c r="A40" s="367">
        <v>32</v>
      </c>
      <c r="B40" s="318" t="s">
        <v>263</v>
      </c>
      <c r="C40" s="873">
        <v>72.917767584999993</v>
      </c>
      <c r="D40" s="767"/>
      <c r="E40" s="873">
        <v>55.322216000000004</v>
      </c>
      <c r="F40" s="874">
        <v>111.5</v>
      </c>
      <c r="G40" s="875"/>
      <c r="H40" s="875"/>
      <c r="I40" s="875"/>
      <c r="J40" s="875"/>
      <c r="K40" s="875"/>
      <c r="L40" s="875"/>
      <c r="M40" s="874">
        <v>2</v>
      </c>
      <c r="N40" s="875"/>
      <c r="O40" s="876"/>
      <c r="P40" s="876"/>
      <c r="Q40" s="877"/>
      <c r="R40" s="874">
        <v>5.5</v>
      </c>
    </row>
    <row r="41" spans="1:18" s="7" customFormat="1" ht="13" customHeight="1" x14ac:dyDescent="0.35">
      <c r="A41" s="368">
        <v>33</v>
      </c>
      <c r="B41" s="369" t="s">
        <v>264</v>
      </c>
      <c r="C41" s="873">
        <v>72.436833315000015</v>
      </c>
      <c r="D41" s="780"/>
      <c r="E41" s="873">
        <v>59.684587500000028</v>
      </c>
      <c r="F41" s="874">
        <v>108.5</v>
      </c>
      <c r="G41" s="878"/>
      <c r="H41" s="878"/>
      <c r="I41" s="878"/>
      <c r="J41" s="878"/>
      <c r="K41" s="878"/>
      <c r="L41" s="878"/>
      <c r="M41" s="874">
        <v>3</v>
      </c>
      <c r="N41" s="878"/>
      <c r="O41" s="879"/>
      <c r="P41" s="879"/>
      <c r="Q41" s="880"/>
      <c r="R41" s="874">
        <v>3.5</v>
      </c>
    </row>
    <row r="42" spans="1:18" x14ac:dyDescent="0.2">
      <c r="A42" s="7" t="s">
        <v>26</v>
      </c>
      <c r="B42" s="7"/>
      <c r="C42" s="881">
        <f>AVERAGE(C9:C41)</f>
        <v>69.472996840454556</v>
      </c>
      <c r="D42" s="7"/>
      <c r="E42" s="7"/>
      <c r="F42" s="241"/>
      <c r="G42" s="241"/>
      <c r="H42" s="241"/>
      <c r="I42" s="241"/>
      <c r="J42" s="241"/>
      <c r="K42" s="241"/>
      <c r="L42" s="241"/>
      <c r="M42" s="241"/>
      <c r="N42" s="241"/>
      <c r="O42" s="241"/>
      <c r="P42" s="241"/>
      <c r="Q42" s="241"/>
      <c r="R42" s="241"/>
    </row>
    <row r="44" spans="1:18" x14ac:dyDescent="0.2">
      <c r="A44" s="1" t="s">
        <v>157</v>
      </c>
    </row>
  </sheetData>
  <mergeCells count="1">
    <mergeCell ref="N5:O5"/>
  </mergeCells>
  <printOptions horizontalCentered="1" gridLinesSet="0"/>
  <pageMargins left="0.5" right="0.5" top="1.1000000000000001" bottom="0.25" header="0.25" footer="0.5"/>
  <pageSetup scale="76" orientation="landscape" horizontalDpi="4294967292" r:id="rId1"/>
  <headerFooter alignWithMargins="0">
    <oddHeader>&amp;C2015-2016 UNIFORM SOUTHERN SOFT RED WINTER WHEAT NURSERY
DATA SHEET</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showGridLines="0" topLeftCell="C31" zoomScale="110" zoomScaleNormal="110" workbookViewId="0">
      <selection activeCell="Q41" sqref="Q9:Q41"/>
    </sheetView>
  </sheetViews>
  <sheetFormatPr defaultColWidth="9.1796875" defaultRowHeight="10" x14ac:dyDescent="0.2"/>
  <cols>
    <col min="1" max="1" width="9.1796875" style="1"/>
    <col min="2" max="2" width="18.1796875" style="1" customWidth="1"/>
    <col min="3" max="3" width="9.1796875" style="1"/>
    <col min="4" max="4" width="4.453125" style="1" customWidth="1"/>
    <col min="5" max="12" width="9.1796875" style="1"/>
    <col min="13" max="13" width="9.7265625" style="1" customWidth="1"/>
    <col min="14" max="16384" width="9.1796875" style="1"/>
  </cols>
  <sheetData>
    <row r="1" spans="1:18" x14ac:dyDescent="0.2">
      <c r="A1" s="531" t="s">
        <v>5</v>
      </c>
      <c r="B1" s="532" t="s">
        <v>469</v>
      </c>
      <c r="C1" s="532"/>
      <c r="D1" s="532"/>
      <c r="E1" s="532"/>
      <c r="F1" s="532"/>
      <c r="G1" s="532" t="s">
        <v>334</v>
      </c>
      <c r="H1" s="532" t="s">
        <v>470</v>
      </c>
      <c r="I1" s="532"/>
      <c r="J1" s="532"/>
      <c r="K1" s="532"/>
      <c r="L1" s="532"/>
      <c r="M1" s="532"/>
      <c r="N1" s="532"/>
      <c r="O1" s="532"/>
      <c r="P1" s="532"/>
      <c r="Q1" s="532"/>
      <c r="R1" s="533"/>
    </row>
    <row r="2" spans="1:18" x14ac:dyDescent="0.2">
      <c r="A2" s="531" t="s">
        <v>307</v>
      </c>
      <c r="B2" s="765">
        <v>3</v>
      </c>
      <c r="C2" s="2" t="s">
        <v>336</v>
      </c>
      <c r="D2" s="2"/>
      <c r="E2" s="2"/>
      <c r="F2" s="2">
        <v>100</v>
      </c>
      <c r="G2" s="2"/>
      <c r="H2" s="2" t="s">
        <v>471</v>
      </c>
      <c r="I2" s="2"/>
      <c r="J2" s="2"/>
      <c r="K2" s="2" t="s">
        <v>472</v>
      </c>
      <c r="L2" s="2"/>
      <c r="M2" s="2"/>
      <c r="N2" s="2"/>
      <c r="O2" s="2"/>
      <c r="P2" s="2"/>
      <c r="Q2" s="2"/>
      <c r="R2" s="3"/>
    </row>
    <row r="3" spans="1:18" x14ac:dyDescent="0.2">
      <c r="A3" s="4" t="s">
        <v>6</v>
      </c>
      <c r="B3" s="2"/>
      <c r="C3" s="2"/>
      <c r="D3" s="2"/>
      <c r="E3" s="2" t="s">
        <v>340</v>
      </c>
      <c r="F3" s="855">
        <v>42320</v>
      </c>
      <c r="G3" s="2"/>
      <c r="H3" s="2"/>
      <c r="I3" s="2"/>
      <c r="J3" s="2" t="s">
        <v>473</v>
      </c>
      <c r="K3" s="2"/>
      <c r="L3" s="2"/>
      <c r="M3" s="2"/>
      <c r="N3" s="2"/>
      <c r="O3" s="2"/>
      <c r="P3" s="2"/>
      <c r="Q3" s="2"/>
      <c r="R3" s="3"/>
    </row>
    <row r="4" spans="1:18" x14ac:dyDescent="0.2">
      <c r="A4" s="5" t="s">
        <v>7</v>
      </c>
      <c r="B4" s="2"/>
      <c r="C4" s="2"/>
      <c r="D4" s="2"/>
      <c r="E4" s="3"/>
      <c r="F4" s="850">
        <v>10.1</v>
      </c>
      <c r="G4" s="6">
        <v>11</v>
      </c>
      <c r="H4" s="3"/>
      <c r="I4" s="3"/>
      <c r="J4" s="3"/>
      <c r="K4" s="3"/>
      <c r="L4" s="3"/>
      <c r="M4" s="3"/>
      <c r="N4" s="3"/>
      <c r="O4" s="3"/>
      <c r="P4" s="3"/>
      <c r="Q4" s="3"/>
      <c r="R4" s="3"/>
    </row>
    <row r="5" spans="1:18" x14ac:dyDescent="0.2">
      <c r="A5" s="342" t="s">
        <v>8</v>
      </c>
      <c r="B5" s="343" t="s">
        <v>9</v>
      </c>
      <c r="C5" s="344" t="s">
        <v>10</v>
      </c>
      <c r="D5" s="344"/>
      <c r="E5" s="344" t="s">
        <v>11</v>
      </c>
      <c r="F5" s="344" t="s">
        <v>139</v>
      </c>
      <c r="G5" s="344" t="s">
        <v>140</v>
      </c>
      <c r="H5" s="344" t="s">
        <v>141</v>
      </c>
      <c r="I5" s="344" t="s">
        <v>142</v>
      </c>
      <c r="J5" s="344" t="s">
        <v>143</v>
      </c>
      <c r="K5" s="344" t="s">
        <v>144</v>
      </c>
      <c r="L5" s="344" t="s">
        <v>145</v>
      </c>
      <c r="M5" s="535" t="s">
        <v>146</v>
      </c>
      <c r="N5" s="1026" t="s">
        <v>147</v>
      </c>
      <c r="O5" s="1027"/>
      <c r="P5" s="344" t="s">
        <v>56</v>
      </c>
      <c r="Q5" s="344"/>
      <c r="R5" s="535" t="s">
        <v>158</v>
      </c>
    </row>
    <row r="6" spans="1:18" x14ac:dyDescent="0.2">
      <c r="A6" s="342" t="s">
        <v>12</v>
      </c>
      <c r="B6" s="343" t="s">
        <v>13</v>
      </c>
      <c r="C6" s="344"/>
      <c r="D6" s="343"/>
      <c r="E6" s="344" t="s">
        <v>14</v>
      </c>
      <c r="F6" s="344" t="s">
        <v>15</v>
      </c>
      <c r="G6" s="344"/>
      <c r="H6" s="344"/>
      <c r="I6" s="344" t="s">
        <v>148</v>
      </c>
      <c r="J6" s="344" t="s">
        <v>149</v>
      </c>
      <c r="K6" s="344" t="s">
        <v>150</v>
      </c>
      <c r="L6" s="344" t="s">
        <v>150</v>
      </c>
      <c r="M6" s="345" t="s">
        <v>150</v>
      </c>
      <c r="N6" s="344" t="s">
        <v>151</v>
      </c>
      <c r="O6" s="344" t="s">
        <v>152</v>
      </c>
      <c r="P6" s="344" t="s">
        <v>153</v>
      </c>
      <c r="Q6" s="346" t="s">
        <v>474</v>
      </c>
      <c r="R6" s="359" t="s">
        <v>24</v>
      </c>
    </row>
    <row r="7" spans="1:18" x14ac:dyDescent="0.2">
      <c r="A7" s="342"/>
      <c r="B7" s="343"/>
      <c r="C7" s="344"/>
      <c r="D7" s="345" t="s">
        <v>20</v>
      </c>
      <c r="E7" s="344"/>
      <c r="F7" s="344"/>
      <c r="G7" s="344"/>
      <c r="H7" s="343"/>
      <c r="I7" s="343"/>
      <c r="J7" s="343"/>
      <c r="K7" s="343"/>
      <c r="L7" s="343"/>
      <c r="M7" s="343"/>
      <c r="N7" s="345" t="s">
        <v>154</v>
      </c>
      <c r="O7" s="344" t="s">
        <v>155</v>
      </c>
      <c r="P7" s="344"/>
      <c r="Q7" s="346" t="s">
        <v>475</v>
      </c>
      <c r="R7" s="359" t="s">
        <v>25</v>
      </c>
    </row>
    <row r="8" spans="1:18" x14ac:dyDescent="0.2">
      <c r="A8" s="360"/>
      <c r="B8" s="361"/>
      <c r="C8" s="362" t="s">
        <v>16</v>
      </c>
      <c r="D8" s="362" t="s">
        <v>21</v>
      </c>
      <c r="E8" s="362" t="s">
        <v>17</v>
      </c>
      <c r="F8" s="362" t="s">
        <v>18</v>
      </c>
      <c r="G8" s="362" t="s">
        <v>156</v>
      </c>
      <c r="H8" s="362" t="s">
        <v>19</v>
      </c>
      <c r="I8" s="362" t="s">
        <v>19</v>
      </c>
      <c r="J8" s="363" t="s">
        <v>19</v>
      </c>
      <c r="K8" s="363" t="s">
        <v>19</v>
      </c>
      <c r="L8" s="363" t="s">
        <v>19</v>
      </c>
      <c r="M8" s="363" t="s">
        <v>19</v>
      </c>
      <c r="N8" s="363" t="s">
        <v>19</v>
      </c>
      <c r="O8" s="363" t="s">
        <v>19</v>
      </c>
      <c r="P8" s="363" t="s">
        <v>19</v>
      </c>
      <c r="Q8" s="363" t="s">
        <v>19</v>
      </c>
      <c r="R8" s="363" t="s">
        <v>19</v>
      </c>
    </row>
    <row r="9" spans="1:18" ht="13" customHeight="1" x14ac:dyDescent="0.2">
      <c r="A9" s="364">
        <v>1</v>
      </c>
      <c r="B9" s="365" t="s">
        <v>0</v>
      </c>
      <c r="C9" s="856">
        <v>84.87</v>
      </c>
      <c r="D9" s="377">
        <v>3</v>
      </c>
      <c r="E9" s="786">
        <v>59.6</v>
      </c>
      <c r="F9" s="377">
        <v>102</v>
      </c>
      <c r="G9" s="857">
        <v>38</v>
      </c>
      <c r="H9" s="377">
        <v>0</v>
      </c>
      <c r="I9" s="377">
        <v>0</v>
      </c>
      <c r="J9" s="767"/>
      <c r="K9" s="767"/>
      <c r="L9" s="767"/>
      <c r="M9" s="767"/>
      <c r="N9" s="767"/>
      <c r="O9" s="317"/>
      <c r="P9" s="316">
        <v>1</v>
      </c>
      <c r="Q9" s="316">
        <v>0</v>
      </c>
      <c r="R9" s="371" t="s">
        <v>159</v>
      </c>
    </row>
    <row r="10" spans="1:18" ht="13" customHeight="1" x14ac:dyDescent="0.2">
      <c r="A10" s="367">
        <v>2</v>
      </c>
      <c r="B10" s="318" t="s">
        <v>27</v>
      </c>
      <c r="C10" s="856">
        <v>69.33</v>
      </c>
      <c r="D10" s="377">
        <v>29</v>
      </c>
      <c r="E10" s="786">
        <v>59</v>
      </c>
      <c r="F10" s="377">
        <v>101</v>
      </c>
      <c r="G10" s="857">
        <v>34.333333333333336</v>
      </c>
      <c r="H10" s="377">
        <v>0</v>
      </c>
      <c r="I10" s="377">
        <v>0</v>
      </c>
      <c r="J10" s="767"/>
      <c r="K10" s="767"/>
      <c r="L10" s="767"/>
      <c r="M10" s="767"/>
      <c r="N10" s="767"/>
      <c r="O10" s="317"/>
      <c r="P10" s="316">
        <v>0</v>
      </c>
      <c r="Q10" s="316">
        <v>0</v>
      </c>
      <c r="R10" s="372" t="s">
        <v>160</v>
      </c>
    </row>
    <row r="11" spans="1:18" ht="13" customHeight="1" x14ac:dyDescent="0.2">
      <c r="A11" s="367">
        <v>3</v>
      </c>
      <c r="B11" s="318" t="s">
        <v>206</v>
      </c>
      <c r="C11" s="856">
        <v>81.55</v>
      </c>
      <c r="D11" s="377">
        <v>8</v>
      </c>
      <c r="E11" s="786">
        <v>57.3</v>
      </c>
      <c r="F11" s="377">
        <v>110</v>
      </c>
      <c r="G11" s="857">
        <v>36.333333333333336</v>
      </c>
      <c r="H11" s="377">
        <v>0</v>
      </c>
      <c r="I11" s="377">
        <v>0</v>
      </c>
      <c r="J11" s="767"/>
      <c r="K11" s="767"/>
      <c r="L11" s="767"/>
      <c r="M11" s="767"/>
      <c r="N11" s="767"/>
      <c r="O11" s="317"/>
      <c r="P11" s="316">
        <v>0</v>
      </c>
      <c r="Q11" s="316">
        <v>0</v>
      </c>
      <c r="R11" s="372" t="s">
        <v>161</v>
      </c>
    </row>
    <row r="12" spans="1:18" ht="13" customHeight="1" x14ac:dyDescent="0.2">
      <c r="A12" s="367">
        <v>4</v>
      </c>
      <c r="B12" s="318" t="s">
        <v>208</v>
      </c>
      <c r="C12" s="856">
        <v>82.17</v>
      </c>
      <c r="D12" s="377">
        <v>7</v>
      </c>
      <c r="E12" s="786">
        <v>58.1</v>
      </c>
      <c r="F12" s="377">
        <v>113</v>
      </c>
      <c r="G12" s="857">
        <v>33.333333333333336</v>
      </c>
      <c r="H12" s="377">
        <v>0</v>
      </c>
      <c r="I12" s="377">
        <v>0</v>
      </c>
      <c r="J12" s="767"/>
      <c r="K12" s="767"/>
      <c r="L12" s="767"/>
      <c r="M12" s="767"/>
      <c r="N12" s="767"/>
      <c r="O12" s="317"/>
      <c r="P12" s="316">
        <v>0</v>
      </c>
      <c r="Q12" s="316">
        <v>0</v>
      </c>
      <c r="R12" s="373"/>
    </row>
    <row r="13" spans="1:18" ht="13" customHeight="1" x14ac:dyDescent="0.2">
      <c r="A13" s="367">
        <v>5</v>
      </c>
      <c r="B13" s="318" t="s">
        <v>179</v>
      </c>
      <c r="C13" s="856">
        <v>70.47</v>
      </c>
      <c r="D13" s="377">
        <v>27</v>
      </c>
      <c r="E13" s="786">
        <v>58.1</v>
      </c>
      <c r="F13" s="377">
        <v>107</v>
      </c>
      <c r="G13" s="857">
        <v>35.333333333333336</v>
      </c>
      <c r="H13" s="377">
        <v>0</v>
      </c>
      <c r="I13" s="377">
        <v>0</v>
      </c>
      <c r="J13" s="767"/>
      <c r="K13" s="767"/>
      <c r="L13" s="767"/>
      <c r="M13" s="767"/>
      <c r="N13" s="767"/>
      <c r="O13" s="317"/>
      <c r="P13" s="316">
        <v>1</v>
      </c>
      <c r="Q13" s="316">
        <v>0</v>
      </c>
      <c r="R13" s="373"/>
    </row>
    <row r="14" spans="1:18" ht="13" customHeight="1" x14ac:dyDescent="0.2">
      <c r="A14" s="367">
        <v>6</v>
      </c>
      <c r="B14" s="318" t="s">
        <v>211</v>
      </c>
      <c r="C14" s="856">
        <v>62.52</v>
      </c>
      <c r="D14" s="377">
        <v>33</v>
      </c>
      <c r="E14" s="786">
        <v>60.4</v>
      </c>
      <c r="F14" s="377">
        <v>106</v>
      </c>
      <c r="G14" s="857">
        <v>40.333333333333336</v>
      </c>
      <c r="H14" s="377">
        <v>0</v>
      </c>
      <c r="I14" s="377">
        <v>0</v>
      </c>
      <c r="J14" s="767"/>
      <c r="K14" s="767"/>
      <c r="L14" s="767"/>
      <c r="M14" s="767"/>
      <c r="N14" s="767"/>
      <c r="O14" s="317"/>
      <c r="P14" s="316">
        <v>1</v>
      </c>
      <c r="Q14" s="316">
        <v>4</v>
      </c>
      <c r="R14" s="373"/>
    </row>
    <row r="15" spans="1:18" ht="13" customHeight="1" x14ac:dyDescent="0.2">
      <c r="A15" s="367">
        <v>7</v>
      </c>
      <c r="B15" s="318" t="s">
        <v>213</v>
      </c>
      <c r="C15" s="856">
        <v>66.849999999999994</v>
      </c>
      <c r="D15" s="377">
        <v>31</v>
      </c>
      <c r="E15" s="786">
        <v>58.1</v>
      </c>
      <c r="F15" s="377">
        <v>109</v>
      </c>
      <c r="G15" s="857">
        <v>36.333333333333336</v>
      </c>
      <c r="H15" s="377">
        <v>0</v>
      </c>
      <c r="I15" s="377">
        <v>0</v>
      </c>
      <c r="J15" s="767"/>
      <c r="K15" s="767"/>
      <c r="L15" s="767"/>
      <c r="M15" s="767"/>
      <c r="N15" s="767"/>
      <c r="O15" s="317"/>
      <c r="P15" s="316">
        <v>1</v>
      </c>
      <c r="Q15" s="316">
        <v>0</v>
      </c>
      <c r="R15" s="373"/>
    </row>
    <row r="16" spans="1:18" ht="13" customHeight="1" x14ac:dyDescent="0.2">
      <c r="A16" s="367">
        <v>8</v>
      </c>
      <c r="B16" s="318" t="s">
        <v>215</v>
      </c>
      <c r="C16" s="856">
        <v>68.22</v>
      </c>
      <c r="D16" s="377">
        <v>30</v>
      </c>
      <c r="E16" s="786">
        <v>60</v>
      </c>
      <c r="F16" s="377">
        <v>104</v>
      </c>
      <c r="G16" s="857">
        <v>44.666666666666664</v>
      </c>
      <c r="H16" s="377">
        <v>0</v>
      </c>
      <c r="I16" s="377">
        <v>0</v>
      </c>
      <c r="J16" s="767"/>
      <c r="K16" s="767"/>
      <c r="L16" s="767"/>
      <c r="M16" s="767"/>
      <c r="N16" s="767"/>
      <c r="O16" s="317"/>
      <c r="P16" s="316">
        <v>1</v>
      </c>
      <c r="Q16" s="316">
        <v>2</v>
      </c>
      <c r="R16" s="373"/>
    </row>
    <row r="17" spans="1:18" ht="13" customHeight="1" x14ac:dyDescent="0.2">
      <c r="A17" s="367">
        <v>9</v>
      </c>
      <c r="B17" s="318" t="s">
        <v>217</v>
      </c>
      <c r="C17" s="856">
        <v>80.069999999999993</v>
      </c>
      <c r="D17" s="377">
        <v>12</v>
      </c>
      <c r="E17" s="786">
        <v>58</v>
      </c>
      <c r="F17" s="377">
        <v>107</v>
      </c>
      <c r="G17" s="857">
        <v>35</v>
      </c>
      <c r="H17" s="377">
        <v>0</v>
      </c>
      <c r="I17" s="377">
        <v>0</v>
      </c>
      <c r="J17" s="767"/>
      <c r="K17" s="767"/>
      <c r="L17" s="767"/>
      <c r="M17" s="767"/>
      <c r="N17" s="767"/>
      <c r="O17" s="317"/>
      <c r="P17" s="316">
        <v>1</v>
      </c>
      <c r="Q17" s="316">
        <v>1</v>
      </c>
      <c r="R17" s="373"/>
    </row>
    <row r="18" spans="1:18" ht="13" customHeight="1" x14ac:dyDescent="0.2">
      <c r="A18" s="367">
        <v>10</v>
      </c>
      <c r="B18" s="318" t="s">
        <v>219</v>
      </c>
      <c r="C18" s="856">
        <v>78.319999999999993</v>
      </c>
      <c r="D18" s="377">
        <v>18</v>
      </c>
      <c r="E18" s="786">
        <v>59.2</v>
      </c>
      <c r="F18" s="377">
        <v>104</v>
      </c>
      <c r="G18" s="857">
        <v>35</v>
      </c>
      <c r="H18" s="377">
        <v>0</v>
      </c>
      <c r="I18" s="377">
        <v>1</v>
      </c>
      <c r="J18" s="767"/>
      <c r="K18" s="767"/>
      <c r="L18" s="767"/>
      <c r="M18" s="767"/>
      <c r="N18" s="767"/>
      <c r="O18" s="317"/>
      <c r="P18" s="316">
        <v>1</v>
      </c>
      <c r="Q18" s="316">
        <v>0</v>
      </c>
      <c r="R18" s="373"/>
    </row>
    <row r="19" spans="1:18" ht="13" customHeight="1" x14ac:dyDescent="0.2">
      <c r="A19" s="367">
        <v>11</v>
      </c>
      <c r="B19" s="318" t="s">
        <v>221</v>
      </c>
      <c r="C19" s="856">
        <v>84.02</v>
      </c>
      <c r="D19" s="377">
        <v>5</v>
      </c>
      <c r="E19" s="786">
        <v>58.7</v>
      </c>
      <c r="F19" s="377">
        <v>107</v>
      </c>
      <c r="G19" s="857">
        <v>38</v>
      </c>
      <c r="H19" s="377">
        <v>0</v>
      </c>
      <c r="I19" s="377">
        <v>0</v>
      </c>
      <c r="J19" s="767"/>
      <c r="K19" s="767"/>
      <c r="L19" s="767"/>
      <c r="M19" s="767"/>
      <c r="N19" s="767"/>
      <c r="O19" s="317"/>
      <c r="P19" s="316">
        <v>1</v>
      </c>
      <c r="Q19" s="316">
        <v>0</v>
      </c>
      <c r="R19" s="373"/>
    </row>
    <row r="20" spans="1:18" ht="13" customHeight="1" x14ac:dyDescent="0.2">
      <c r="A20" s="367">
        <v>12</v>
      </c>
      <c r="B20" s="318" t="s">
        <v>223</v>
      </c>
      <c r="C20" s="856">
        <v>79.260000000000005</v>
      </c>
      <c r="D20" s="377">
        <v>15</v>
      </c>
      <c r="E20" s="786">
        <v>59.3</v>
      </c>
      <c r="F20" s="377">
        <v>105</v>
      </c>
      <c r="G20" s="857">
        <v>36.333333333333336</v>
      </c>
      <c r="H20" s="377">
        <v>0</v>
      </c>
      <c r="I20" s="377">
        <v>0</v>
      </c>
      <c r="J20" s="767"/>
      <c r="K20" s="767"/>
      <c r="L20" s="767"/>
      <c r="M20" s="767"/>
      <c r="N20" s="767"/>
      <c r="O20" s="317"/>
      <c r="P20" s="316">
        <v>1</v>
      </c>
      <c r="Q20" s="316">
        <v>0</v>
      </c>
      <c r="R20" s="373"/>
    </row>
    <row r="21" spans="1:18" ht="13" customHeight="1" x14ac:dyDescent="0.2">
      <c r="A21" s="367">
        <v>13</v>
      </c>
      <c r="B21" s="318" t="s">
        <v>225</v>
      </c>
      <c r="C21" s="856">
        <v>85.28</v>
      </c>
      <c r="D21" s="377">
        <v>2</v>
      </c>
      <c r="E21" s="786">
        <v>58</v>
      </c>
      <c r="F21" s="377">
        <v>106</v>
      </c>
      <c r="G21" s="857">
        <v>35</v>
      </c>
      <c r="H21" s="377">
        <v>0</v>
      </c>
      <c r="I21" s="377">
        <v>0</v>
      </c>
      <c r="J21" s="767"/>
      <c r="K21" s="767"/>
      <c r="L21" s="767"/>
      <c r="M21" s="767"/>
      <c r="N21" s="767"/>
      <c r="O21" s="317"/>
      <c r="P21" s="316">
        <v>1</v>
      </c>
      <c r="Q21" s="316">
        <v>4</v>
      </c>
      <c r="R21" s="373"/>
    </row>
    <row r="22" spans="1:18" ht="13" customHeight="1" x14ac:dyDescent="0.2">
      <c r="A22" s="367">
        <v>14</v>
      </c>
      <c r="B22" s="318" t="s">
        <v>227</v>
      </c>
      <c r="C22" s="856">
        <v>74.64</v>
      </c>
      <c r="D22" s="377">
        <v>23</v>
      </c>
      <c r="E22" s="786">
        <v>58.6</v>
      </c>
      <c r="F22" s="377">
        <v>110</v>
      </c>
      <c r="G22" s="857">
        <v>40.666666666666664</v>
      </c>
      <c r="H22" s="377">
        <v>0</v>
      </c>
      <c r="I22" s="377">
        <v>0</v>
      </c>
      <c r="J22" s="767"/>
      <c r="K22" s="767"/>
      <c r="L22" s="767"/>
      <c r="M22" s="767"/>
      <c r="N22" s="767"/>
      <c r="O22" s="317"/>
      <c r="P22" s="316">
        <v>0</v>
      </c>
      <c r="Q22" s="316">
        <v>1</v>
      </c>
      <c r="R22" s="373"/>
    </row>
    <row r="23" spans="1:18" ht="13" customHeight="1" x14ac:dyDescent="0.2">
      <c r="A23" s="367">
        <v>15</v>
      </c>
      <c r="B23" s="318" t="s">
        <v>229</v>
      </c>
      <c r="C23" s="856">
        <v>79.78</v>
      </c>
      <c r="D23" s="377">
        <v>14</v>
      </c>
      <c r="E23" s="786">
        <v>58.1</v>
      </c>
      <c r="F23" s="377">
        <v>106</v>
      </c>
      <c r="G23" s="857">
        <v>39.333333333333336</v>
      </c>
      <c r="H23" s="377">
        <v>0</v>
      </c>
      <c r="I23" s="377">
        <v>0</v>
      </c>
      <c r="J23" s="767"/>
      <c r="K23" s="767"/>
      <c r="L23" s="767"/>
      <c r="M23" s="767"/>
      <c r="N23" s="767"/>
      <c r="O23" s="317"/>
      <c r="P23" s="316">
        <v>1</v>
      </c>
      <c r="Q23" s="316">
        <v>0</v>
      </c>
      <c r="R23" s="373"/>
    </row>
    <row r="24" spans="1:18" ht="13" customHeight="1" x14ac:dyDescent="0.2">
      <c r="A24" s="367">
        <v>16</v>
      </c>
      <c r="B24" s="318" t="s">
        <v>231</v>
      </c>
      <c r="C24" s="856">
        <v>84.13</v>
      </c>
      <c r="D24" s="377">
        <v>4</v>
      </c>
      <c r="E24" s="786">
        <v>57</v>
      </c>
      <c r="F24" s="377">
        <v>112</v>
      </c>
      <c r="G24" s="857">
        <v>34.333333333333336</v>
      </c>
      <c r="H24" s="377">
        <v>0</v>
      </c>
      <c r="I24" s="377">
        <v>0</v>
      </c>
      <c r="J24" s="767"/>
      <c r="K24" s="767"/>
      <c r="L24" s="767"/>
      <c r="M24" s="767"/>
      <c r="N24" s="767"/>
      <c r="O24" s="317"/>
      <c r="P24" s="316">
        <v>0</v>
      </c>
      <c r="Q24" s="316">
        <v>0</v>
      </c>
      <c r="R24" s="373"/>
    </row>
    <row r="25" spans="1:18" ht="13" customHeight="1" x14ac:dyDescent="0.2">
      <c r="A25" s="367">
        <v>17</v>
      </c>
      <c r="B25" s="318" t="s">
        <v>233</v>
      </c>
      <c r="C25" s="856">
        <v>77.08</v>
      </c>
      <c r="D25" s="377">
        <v>21</v>
      </c>
      <c r="E25" s="786">
        <v>58.4</v>
      </c>
      <c r="F25" s="377">
        <v>107</v>
      </c>
      <c r="G25" s="857">
        <v>36</v>
      </c>
      <c r="H25" s="377">
        <v>0</v>
      </c>
      <c r="I25" s="377">
        <v>0</v>
      </c>
      <c r="J25" s="767"/>
      <c r="K25" s="767"/>
      <c r="L25" s="767"/>
      <c r="M25" s="767"/>
      <c r="N25" s="767"/>
      <c r="O25" s="317"/>
      <c r="P25" s="316">
        <v>0</v>
      </c>
      <c r="Q25" s="316">
        <v>0</v>
      </c>
      <c r="R25" s="373"/>
    </row>
    <row r="26" spans="1:18" ht="13" customHeight="1" x14ac:dyDescent="0.2">
      <c r="A26" s="367">
        <v>18</v>
      </c>
      <c r="B26" s="318" t="s">
        <v>235</v>
      </c>
      <c r="C26" s="856">
        <v>81.260000000000005</v>
      </c>
      <c r="D26" s="377">
        <v>9</v>
      </c>
      <c r="E26" s="786">
        <v>59.1</v>
      </c>
      <c r="F26" s="377">
        <v>105</v>
      </c>
      <c r="G26" s="857">
        <v>34.333333333333336</v>
      </c>
      <c r="H26" s="377">
        <v>0</v>
      </c>
      <c r="I26" s="377">
        <v>0</v>
      </c>
      <c r="J26" s="767"/>
      <c r="K26" s="767"/>
      <c r="L26" s="767"/>
      <c r="M26" s="767"/>
      <c r="N26" s="767"/>
      <c r="O26" s="317"/>
      <c r="P26" s="316">
        <v>1</v>
      </c>
      <c r="Q26" s="316">
        <v>0</v>
      </c>
      <c r="R26" s="373"/>
    </row>
    <row r="27" spans="1:18" ht="13" customHeight="1" x14ac:dyDescent="0.2">
      <c r="A27" s="367">
        <v>19</v>
      </c>
      <c r="B27" s="318" t="s">
        <v>237</v>
      </c>
      <c r="C27" s="856">
        <v>80.89</v>
      </c>
      <c r="D27" s="377">
        <v>10</v>
      </c>
      <c r="E27" s="786">
        <v>56.8</v>
      </c>
      <c r="F27" s="377">
        <v>104</v>
      </c>
      <c r="G27" s="857">
        <v>36</v>
      </c>
      <c r="H27" s="377">
        <v>0</v>
      </c>
      <c r="I27" s="377">
        <v>0</v>
      </c>
      <c r="J27" s="767"/>
      <c r="K27" s="767"/>
      <c r="L27" s="767"/>
      <c r="M27" s="767"/>
      <c r="N27" s="767"/>
      <c r="O27" s="317"/>
      <c r="P27" s="316">
        <v>0</v>
      </c>
      <c r="Q27" s="316">
        <v>6</v>
      </c>
      <c r="R27" s="373"/>
    </row>
    <row r="28" spans="1:18" ht="13" customHeight="1" x14ac:dyDescent="0.2">
      <c r="A28" s="367">
        <v>20</v>
      </c>
      <c r="B28" s="318" t="s">
        <v>239</v>
      </c>
      <c r="C28" s="856">
        <v>77.72</v>
      </c>
      <c r="D28" s="377">
        <v>20</v>
      </c>
      <c r="E28" s="786">
        <v>57.2</v>
      </c>
      <c r="F28" s="377">
        <v>111</v>
      </c>
      <c r="G28" s="857">
        <v>37.666666666666664</v>
      </c>
      <c r="H28" s="377">
        <v>0</v>
      </c>
      <c r="I28" s="377">
        <v>0</v>
      </c>
      <c r="J28" s="767"/>
      <c r="K28" s="767"/>
      <c r="L28" s="767"/>
      <c r="M28" s="767"/>
      <c r="N28" s="767"/>
      <c r="O28" s="317"/>
      <c r="P28" s="316">
        <v>0</v>
      </c>
      <c r="Q28" s="316">
        <v>1</v>
      </c>
      <c r="R28" s="373"/>
    </row>
    <row r="29" spans="1:18" ht="13" customHeight="1" x14ac:dyDescent="0.2">
      <c r="A29" s="367">
        <v>21</v>
      </c>
      <c r="B29" s="318" t="s">
        <v>242</v>
      </c>
      <c r="C29" s="856">
        <v>80.77</v>
      </c>
      <c r="D29" s="377">
        <v>11</v>
      </c>
      <c r="E29" s="786">
        <v>57</v>
      </c>
      <c r="F29" s="377">
        <v>113</v>
      </c>
      <c r="G29" s="857">
        <v>39</v>
      </c>
      <c r="H29" s="377">
        <v>0</v>
      </c>
      <c r="I29" s="377">
        <v>0</v>
      </c>
      <c r="J29" s="767"/>
      <c r="K29" s="767"/>
      <c r="L29" s="767"/>
      <c r="M29" s="767"/>
      <c r="N29" s="767"/>
      <c r="O29" s="317"/>
      <c r="P29" s="316">
        <v>0</v>
      </c>
      <c r="Q29" s="316">
        <v>0</v>
      </c>
      <c r="R29" s="373"/>
    </row>
    <row r="30" spans="1:18" ht="13" customHeight="1" x14ac:dyDescent="0.2">
      <c r="A30" s="367">
        <v>22</v>
      </c>
      <c r="B30" s="318" t="s">
        <v>244</v>
      </c>
      <c r="C30" s="856">
        <v>64.47</v>
      </c>
      <c r="D30" s="377">
        <v>32</v>
      </c>
      <c r="E30" s="786">
        <v>60.5</v>
      </c>
      <c r="F30" s="377">
        <v>113</v>
      </c>
      <c r="G30" s="857">
        <v>33.333333333333336</v>
      </c>
      <c r="H30" s="377">
        <v>0</v>
      </c>
      <c r="I30" s="377">
        <v>0</v>
      </c>
      <c r="J30" s="767"/>
      <c r="K30" s="767"/>
      <c r="L30" s="767"/>
      <c r="M30" s="767"/>
      <c r="N30" s="767"/>
      <c r="O30" s="317"/>
      <c r="P30" s="316">
        <v>0</v>
      </c>
      <c r="Q30" s="316">
        <v>0</v>
      </c>
      <c r="R30" s="373"/>
    </row>
    <row r="31" spans="1:18" ht="13" customHeight="1" x14ac:dyDescent="0.2">
      <c r="A31" s="367">
        <v>23</v>
      </c>
      <c r="B31" s="318" t="s">
        <v>246</v>
      </c>
      <c r="C31" s="856">
        <v>74.64</v>
      </c>
      <c r="D31" s="377">
        <v>24</v>
      </c>
      <c r="E31" s="786">
        <v>59.4</v>
      </c>
      <c r="F31" s="377">
        <v>107</v>
      </c>
      <c r="G31" s="857">
        <v>35.666666666666664</v>
      </c>
      <c r="H31" s="377">
        <v>0</v>
      </c>
      <c r="I31" s="377">
        <v>0</v>
      </c>
      <c r="J31" s="767"/>
      <c r="K31" s="767"/>
      <c r="L31" s="767"/>
      <c r="M31" s="767"/>
      <c r="N31" s="767"/>
      <c r="O31" s="317"/>
      <c r="P31" s="316">
        <v>1</v>
      </c>
      <c r="Q31" s="316">
        <v>0</v>
      </c>
      <c r="R31" s="373"/>
    </row>
    <row r="32" spans="1:18" ht="13" customHeight="1" x14ac:dyDescent="0.2">
      <c r="A32" s="367">
        <v>24</v>
      </c>
      <c r="B32" s="318" t="s">
        <v>248</v>
      </c>
      <c r="C32" s="856">
        <v>74.67</v>
      </c>
      <c r="D32" s="377">
        <v>22</v>
      </c>
      <c r="E32" s="786">
        <v>58.6</v>
      </c>
      <c r="F32" s="377">
        <v>101</v>
      </c>
      <c r="G32" s="857">
        <v>35.666666666666664</v>
      </c>
      <c r="H32" s="377">
        <v>0</v>
      </c>
      <c r="I32" s="377">
        <v>0</v>
      </c>
      <c r="J32" s="767"/>
      <c r="K32" s="767"/>
      <c r="L32" s="767"/>
      <c r="M32" s="767"/>
      <c r="N32" s="767"/>
      <c r="O32" s="317"/>
      <c r="P32" s="316">
        <v>1</v>
      </c>
      <c r="Q32" s="316">
        <v>1</v>
      </c>
      <c r="R32" s="373"/>
    </row>
    <row r="33" spans="1:18" ht="13" customHeight="1" x14ac:dyDescent="0.2">
      <c r="A33" s="367">
        <v>25</v>
      </c>
      <c r="B33" s="318" t="s">
        <v>250</v>
      </c>
      <c r="C33" s="856">
        <v>79.069999999999993</v>
      </c>
      <c r="D33" s="377">
        <v>16</v>
      </c>
      <c r="E33" s="786">
        <v>59.3</v>
      </c>
      <c r="F33" s="377">
        <v>104</v>
      </c>
      <c r="G33" s="857">
        <v>34.333333333333336</v>
      </c>
      <c r="H33" s="377">
        <v>0</v>
      </c>
      <c r="I33" s="377">
        <v>0</v>
      </c>
      <c r="J33" s="767"/>
      <c r="K33" s="767"/>
      <c r="L33" s="767"/>
      <c r="M33" s="767"/>
      <c r="N33" s="767"/>
      <c r="O33" s="317"/>
      <c r="P33" s="316">
        <v>1</v>
      </c>
      <c r="Q33" s="316">
        <v>0</v>
      </c>
      <c r="R33" s="373"/>
    </row>
    <row r="34" spans="1:18" ht="13" customHeight="1" x14ac:dyDescent="0.2">
      <c r="A34" s="367">
        <v>26</v>
      </c>
      <c r="B34" s="318" t="s">
        <v>252</v>
      </c>
      <c r="C34" s="856">
        <v>83.53</v>
      </c>
      <c r="D34" s="377">
        <v>6</v>
      </c>
      <c r="E34" s="786">
        <v>57.7</v>
      </c>
      <c r="F34" s="377">
        <v>110</v>
      </c>
      <c r="G34" s="857">
        <v>36</v>
      </c>
      <c r="H34" s="377">
        <v>0</v>
      </c>
      <c r="I34" s="377">
        <v>0</v>
      </c>
      <c r="J34" s="767"/>
      <c r="K34" s="767"/>
      <c r="L34" s="767"/>
      <c r="M34" s="767"/>
      <c r="N34" s="767"/>
      <c r="O34" s="317"/>
      <c r="P34" s="316">
        <v>0</v>
      </c>
      <c r="Q34" s="316">
        <v>0</v>
      </c>
      <c r="R34" s="373"/>
    </row>
    <row r="35" spans="1:18" ht="13" customHeight="1" x14ac:dyDescent="0.2">
      <c r="A35" s="367">
        <v>27</v>
      </c>
      <c r="B35" s="318" t="s">
        <v>254</v>
      </c>
      <c r="C35" s="856">
        <v>70.67</v>
      </c>
      <c r="D35" s="377">
        <v>26</v>
      </c>
      <c r="E35" s="786">
        <v>58.8</v>
      </c>
      <c r="F35" s="377">
        <v>110</v>
      </c>
      <c r="G35" s="857">
        <v>37</v>
      </c>
      <c r="H35" s="377">
        <v>0</v>
      </c>
      <c r="I35" s="377">
        <v>0</v>
      </c>
      <c r="J35" s="767"/>
      <c r="K35" s="767"/>
      <c r="L35" s="767"/>
      <c r="M35" s="767"/>
      <c r="N35" s="767"/>
      <c r="O35" s="317"/>
      <c r="P35" s="316">
        <v>0</v>
      </c>
      <c r="Q35" s="316">
        <v>2</v>
      </c>
      <c r="R35" s="373"/>
    </row>
    <row r="36" spans="1:18" ht="13" customHeight="1" x14ac:dyDescent="0.2">
      <c r="A36" s="367">
        <v>28</v>
      </c>
      <c r="B36" s="318" t="s">
        <v>256</v>
      </c>
      <c r="C36" s="856">
        <v>77.92</v>
      </c>
      <c r="D36" s="377">
        <v>19</v>
      </c>
      <c r="E36" s="786">
        <v>60.6</v>
      </c>
      <c r="F36" s="377">
        <v>105</v>
      </c>
      <c r="G36" s="857">
        <v>36.333333333333336</v>
      </c>
      <c r="H36" s="377">
        <v>0</v>
      </c>
      <c r="I36" s="377">
        <v>0</v>
      </c>
      <c r="J36" s="767"/>
      <c r="K36" s="767"/>
      <c r="L36" s="767"/>
      <c r="M36" s="767"/>
      <c r="N36" s="767"/>
      <c r="O36" s="317"/>
      <c r="P36" s="316">
        <v>1</v>
      </c>
      <c r="Q36" s="316">
        <v>0</v>
      </c>
      <c r="R36" s="373"/>
    </row>
    <row r="37" spans="1:18" ht="13" customHeight="1" x14ac:dyDescent="0.2">
      <c r="A37" s="367">
        <v>29</v>
      </c>
      <c r="B37" s="318" t="s">
        <v>258</v>
      </c>
      <c r="C37" s="856">
        <v>69.349999999999994</v>
      </c>
      <c r="D37" s="377">
        <v>28</v>
      </c>
      <c r="E37" s="786">
        <v>61</v>
      </c>
      <c r="F37" s="377">
        <v>106</v>
      </c>
      <c r="G37" s="857">
        <v>42.666666666666664</v>
      </c>
      <c r="H37" s="377">
        <v>0</v>
      </c>
      <c r="I37" s="377">
        <v>0</v>
      </c>
      <c r="J37" s="767"/>
      <c r="K37" s="767"/>
      <c r="L37" s="767"/>
      <c r="M37" s="767"/>
      <c r="N37" s="767"/>
      <c r="O37" s="317"/>
      <c r="P37" s="316">
        <v>1</v>
      </c>
      <c r="Q37" s="316">
        <v>0</v>
      </c>
      <c r="R37" s="373"/>
    </row>
    <row r="38" spans="1:18" ht="13" customHeight="1" x14ac:dyDescent="0.2">
      <c r="A38" s="367">
        <v>30</v>
      </c>
      <c r="B38" s="318" t="s">
        <v>260</v>
      </c>
      <c r="C38" s="856">
        <v>74.11</v>
      </c>
      <c r="D38" s="377">
        <v>25</v>
      </c>
      <c r="E38" s="786">
        <v>57.6</v>
      </c>
      <c r="F38" s="377">
        <v>106</v>
      </c>
      <c r="G38" s="857">
        <v>33</v>
      </c>
      <c r="H38" s="377">
        <v>0</v>
      </c>
      <c r="I38" s="377">
        <v>0</v>
      </c>
      <c r="J38" s="767"/>
      <c r="K38" s="767"/>
      <c r="L38" s="767"/>
      <c r="M38" s="767"/>
      <c r="N38" s="767"/>
      <c r="O38" s="317"/>
      <c r="P38" s="316">
        <v>1</v>
      </c>
      <c r="Q38" s="316">
        <v>0</v>
      </c>
      <c r="R38" s="373"/>
    </row>
    <row r="39" spans="1:18" ht="13" customHeight="1" x14ac:dyDescent="0.2">
      <c r="A39" s="367">
        <v>31</v>
      </c>
      <c r="B39" s="318" t="s">
        <v>262</v>
      </c>
      <c r="C39" s="856">
        <v>89.4</v>
      </c>
      <c r="D39" s="377">
        <v>1</v>
      </c>
      <c r="E39" s="786">
        <v>57.6</v>
      </c>
      <c r="F39" s="377">
        <v>108</v>
      </c>
      <c r="G39" s="857">
        <v>34.666666666666664</v>
      </c>
      <c r="H39" s="377">
        <v>0</v>
      </c>
      <c r="I39" s="377">
        <v>0</v>
      </c>
      <c r="J39" s="767"/>
      <c r="K39" s="767"/>
      <c r="L39" s="767"/>
      <c r="M39" s="767"/>
      <c r="N39" s="767"/>
      <c r="O39" s="317"/>
      <c r="P39" s="316">
        <v>0</v>
      </c>
      <c r="Q39" s="316">
        <v>1</v>
      </c>
      <c r="R39" s="373"/>
    </row>
    <row r="40" spans="1:18" ht="13" customHeight="1" x14ac:dyDescent="0.2">
      <c r="A40" s="367">
        <v>32</v>
      </c>
      <c r="B40" s="318" t="s">
        <v>263</v>
      </c>
      <c r="C40" s="856">
        <v>79.8</v>
      </c>
      <c r="D40" s="377">
        <v>13</v>
      </c>
      <c r="E40" s="786">
        <v>57.1</v>
      </c>
      <c r="F40" s="377">
        <v>107</v>
      </c>
      <c r="G40" s="857">
        <v>35</v>
      </c>
      <c r="H40" s="377">
        <v>0</v>
      </c>
      <c r="I40" s="377">
        <v>0</v>
      </c>
      <c r="J40" s="767"/>
      <c r="K40" s="767"/>
      <c r="L40" s="767"/>
      <c r="M40" s="767"/>
      <c r="N40" s="767"/>
      <c r="O40" s="317"/>
      <c r="P40" s="316">
        <v>1</v>
      </c>
      <c r="Q40" s="316">
        <v>0</v>
      </c>
      <c r="R40" s="373"/>
    </row>
    <row r="41" spans="1:18" s="7" customFormat="1" ht="13" customHeight="1" x14ac:dyDescent="0.2">
      <c r="A41" s="368">
        <v>33</v>
      </c>
      <c r="B41" s="369" t="s">
        <v>264</v>
      </c>
      <c r="C41" s="858">
        <v>78.650000000000006</v>
      </c>
      <c r="D41" s="378">
        <v>17</v>
      </c>
      <c r="E41" s="788">
        <v>58.5</v>
      </c>
      <c r="F41" s="378">
        <v>104</v>
      </c>
      <c r="G41" s="859">
        <v>35.333333333333336</v>
      </c>
      <c r="H41" s="378">
        <v>0</v>
      </c>
      <c r="I41" s="378">
        <v>0</v>
      </c>
      <c r="J41" s="780"/>
      <c r="K41" s="780"/>
      <c r="L41" s="780"/>
      <c r="M41" s="780"/>
      <c r="N41" s="780"/>
      <c r="O41" s="369"/>
      <c r="P41" s="379">
        <v>0</v>
      </c>
      <c r="Q41" s="379">
        <v>3</v>
      </c>
      <c r="R41" s="374"/>
    </row>
    <row r="42" spans="1:18" x14ac:dyDescent="0.2">
      <c r="A42" s="7" t="s">
        <v>26</v>
      </c>
      <c r="B42" s="7"/>
      <c r="C42" s="314">
        <v>77</v>
      </c>
      <c r="D42" s="7"/>
      <c r="E42" s="313">
        <v>58.566666666666656</v>
      </c>
      <c r="F42" s="7"/>
      <c r="G42" s="7"/>
      <c r="H42" s="7"/>
      <c r="I42" s="7"/>
      <c r="J42" s="7"/>
      <c r="K42" s="7"/>
      <c r="L42" s="7"/>
      <c r="M42" s="7"/>
      <c r="N42" s="7"/>
      <c r="O42" s="7"/>
      <c r="P42" s="7"/>
      <c r="Q42" s="7"/>
      <c r="R42" s="7"/>
    </row>
    <row r="44" spans="1:18" x14ac:dyDescent="0.2">
      <c r="A44" s="1" t="s">
        <v>476</v>
      </c>
    </row>
  </sheetData>
  <mergeCells count="1">
    <mergeCell ref="N5:O5"/>
  </mergeCells>
  <printOptions horizontalCentered="1" gridLinesSet="0"/>
  <pageMargins left="0.5" right="0.5" top="1.1000000000000001" bottom="0.25" header="0.25" footer="0.5"/>
  <pageSetup scale="76" orientation="landscape" r:id="rId1"/>
  <headerFooter alignWithMargins="0">
    <oddHeader>&amp;C2015-2016 UNIFORM SOUTHERN SOFT RED WINTER WHEAT NURSERY
DATA SHEET</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showGridLines="0" zoomScale="110" zoomScaleNormal="110" workbookViewId="0">
      <pane ySplit="8" topLeftCell="A9" activePane="bottomLeft" state="frozen"/>
      <selection pane="bottomLeft" activeCell="K42" sqref="K9:K42"/>
    </sheetView>
  </sheetViews>
  <sheetFormatPr defaultColWidth="9.1796875" defaultRowHeight="10" x14ac:dyDescent="0.2"/>
  <cols>
    <col min="1" max="1" width="9.1796875" style="1"/>
    <col min="2" max="2" width="18.1796875" style="1" customWidth="1"/>
    <col min="3" max="3" width="9.1796875" style="1"/>
    <col min="4" max="4" width="4.453125" style="1" customWidth="1"/>
    <col min="5" max="7" width="9.1796875" style="1"/>
    <col min="8" max="8" width="12.1796875" style="1" customWidth="1"/>
    <col min="9" max="12" width="9.1796875" style="1"/>
    <col min="13" max="13" width="9.7265625" style="1" customWidth="1"/>
    <col min="14" max="16384" width="9.1796875" style="1"/>
  </cols>
  <sheetData>
    <row r="1" spans="1:18" x14ac:dyDescent="0.2">
      <c r="A1" s="531" t="s">
        <v>455</v>
      </c>
      <c r="B1" s="532"/>
      <c r="C1" s="532"/>
      <c r="D1" s="532"/>
      <c r="E1" s="532"/>
      <c r="F1" s="532"/>
      <c r="G1" s="532" t="s">
        <v>456</v>
      </c>
      <c r="H1" s="532"/>
      <c r="I1" s="532"/>
      <c r="J1" s="532"/>
      <c r="K1" s="532"/>
      <c r="L1" s="532"/>
      <c r="M1" s="532"/>
      <c r="N1" s="532"/>
      <c r="O1" s="532"/>
      <c r="P1" s="532"/>
      <c r="Q1" s="532"/>
      <c r="R1" s="533"/>
    </row>
    <row r="2" spans="1:18" x14ac:dyDescent="0.2">
      <c r="A2" s="531" t="s">
        <v>321</v>
      </c>
      <c r="B2" s="2"/>
      <c r="C2" s="2" t="s">
        <v>457</v>
      </c>
      <c r="D2" s="2"/>
      <c r="E2" s="2"/>
      <c r="F2" s="2"/>
      <c r="G2" s="2"/>
      <c r="H2" s="2" t="s">
        <v>458</v>
      </c>
      <c r="I2" s="2"/>
      <c r="J2" s="2"/>
      <c r="K2" s="2" t="s">
        <v>459</v>
      </c>
      <c r="L2" s="2"/>
      <c r="M2" s="2"/>
      <c r="N2" s="2"/>
      <c r="O2" s="2"/>
      <c r="P2" s="2"/>
      <c r="Q2" s="2"/>
      <c r="R2" s="3"/>
    </row>
    <row r="3" spans="1:18" x14ac:dyDescent="0.2">
      <c r="A3" s="4" t="s">
        <v>460</v>
      </c>
      <c r="B3" s="2"/>
      <c r="C3" s="2"/>
      <c r="D3" s="2"/>
      <c r="E3" s="2" t="s">
        <v>461</v>
      </c>
      <c r="F3" s="2"/>
      <c r="G3" s="2"/>
      <c r="H3" s="2"/>
      <c r="I3" s="2"/>
      <c r="J3" s="2" t="s">
        <v>462</v>
      </c>
      <c r="K3" s="2"/>
      <c r="L3" s="2"/>
      <c r="M3" s="2"/>
      <c r="N3" s="2"/>
      <c r="O3" s="2"/>
      <c r="P3" s="2"/>
      <c r="Q3" s="2"/>
      <c r="R3" s="3"/>
    </row>
    <row r="4" spans="1:18" x14ac:dyDescent="0.2">
      <c r="A4" s="5" t="s">
        <v>7</v>
      </c>
      <c r="B4" s="2"/>
      <c r="C4" s="2"/>
      <c r="D4" s="2"/>
      <c r="E4" s="3"/>
      <c r="F4" s="850">
        <v>10.1</v>
      </c>
      <c r="G4" s="6">
        <v>11</v>
      </c>
      <c r="H4" s="3"/>
      <c r="I4" s="3"/>
      <c r="J4" s="3"/>
      <c r="K4" s="3"/>
      <c r="L4" s="3"/>
      <c r="M4" s="3"/>
      <c r="N4" s="3"/>
      <c r="O4" s="3"/>
      <c r="P4" s="3"/>
      <c r="Q4" s="3"/>
      <c r="R4" s="3"/>
    </row>
    <row r="5" spans="1:18" x14ac:dyDescent="0.2">
      <c r="A5" s="342" t="s">
        <v>8</v>
      </c>
      <c r="B5" s="343" t="s">
        <v>9</v>
      </c>
      <c r="C5" s="344" t="s">
        <v>10</v>
      </c>
      <c r="D5" s="344"/>
      <c r="E5" s="344" t="s">
        <v>11</v>
      </c>
      <c r="F5" s="344" t="s">
        <v>139</v>
      </c>
      <c r="G5" s="344" t="s">
        <v>140</v>
      </c>
      <c r="H5" s="344" t="s">
        <v>141</v>
      </c>
      <c r="I5" s="344" t="s">
        <v>142</v>
      </c>
      <c r="J5" s="344" t="s">
        <v>143</v>
      </c>
      <c r="K5" s="344" t="s">
        <v>144</v>
      </c>
      <c r="L5" s="344" t="s">
        <v>145</v>
      </c>
      <c r="M5" s="535" t="s">
        <v>146</v>
      </c>
      <c r="N5" s="1026" t="s">
        <v>147</v>
      </c>
      <c r="O5" s="1027"/>
      <c r="P5" s="344" t="s">
        <v>56</v>
      </c>
      <c r="Q5" s="344" t="s">
        <v>82</v>
      </c>
      <c r="R5" s="535" t="s">
        <v>158</v>
      </c>
    </row>
    <row r="6" spans="1:18" x14ac:dyDescent="0.2">
      <c r="A6" s="342" t="s">
        <v>12</v>
      </c>
      <c r="B6" s="343" t="s">
        <v>13</v>
      </c>
      <c r="C6" s="344"/>
      <c r="D6" s="343"/>
      <c r="E6" s="344" t="s">
        <v>14</v>
      </c>
      <c r="F6" s="344" t="s">
        <v>15</v>
      </c>
      <c r="G6" s="344"/>
      <c r="H6" s="344"/>
      <c r="I6" s="344" t="s">
        <v>148</v>
      </c>
      <c r="J6" s="344" t="s">
        <v>149</v>
      </c>
      <c r="K6" s="344" t="s">
        <v>150</v>
      </c>
      <c r="L6" s="344" t="s">
        <v>150</v>
      </c>
      <c r="M6" s="345" t="s">
        <v>150</v>
      </c>
      <c r="N6" s="344" t="s">
        <v>151</v>
      </c>
      <c r="O6" s="344" t="s">
        <v>152</v>
      </c>
      <c r="P6" s="344" t="s">
        <v>153</v>
      </c>
      <c r="Q6" s="346"/>
      <c r="R6" s="359" t="s">
        <v>24</v>
      </c>
    </row>
    <row r="7" spans="1:18" x14ac:dyDescent="0.2">
      <c r="A7" s="342"/>
      <c r="B7" s="343"/>
      <c r="C7" s="344"/>
      <c r="D7" s="345" t="s">
        <v>20</v>
      </c>
      <c r="E7" s="344"/>
      <c r="F7" s="344"/>
      <c r="G7" s="344"/>
      <c r="H7" s="343"/>
      <c r="I7" s="343"/>
      <c r="J7" s="343"/>
      <c r="K7" s="343"/>
      <c r="L7" s="343"/>
      <c r="M7" s="343"/>
      <c r="N7" s="345" t="s">
        <v>154</v>
      </c>
      <c r="O7" s="344" t="s">
        <v>155</v>
      </c>
      <c r="P7" s="344"/>
      <c r="Q7" s="346"/>
      <c r="R7" s="359" t="s">
        <v>25</v>
      </c>
    </row>
    <row r="8" spans="1:18" x14ac:dyDescent="0.2">
      <c r="A8" s="360"/>
      <c r="B8" s="361"/>
      <c r="C8" s="362" t="s">
        <v>16</v>
      </c>
      <c r="D8" s="362" t="s">
        <v>21</v>
      </c>
      <c r="E8" s="362" t="s">
        <v>17</v>
      </c>
      <c r="F8" s="362" t="s">
        <v>18</v>
      </c>
      <c r="G8" s="362" t="s">
        <v>156</v>
      </c>
      <c r="H8" s="362" t="s">
        <v>19</v>
      </c>
      <c r="I8" s="362" t="s">
        <v>19</v>
      </c>
      <c r="J8" s="363" t="s">
        <v>19</v>
      </c>
      <c r="K8" s="363" t="s">
        <v>19</v>
      </c>
      <c r="L8" s="363" t="s">
        <v>19</v>
      </c>
      <c r="M8" s="363" t="s">
        <v>19</v>
      </c>
      <c r="N8" s="363" t="s">
        <v>19</v>
      </c>
      <c r="O8" s="363" t="s">
        <v>19</v>
      </c>
      <c r="P8" s="363" t="s">
        <v>19</v>
      </c>
      <c r="Q8" s="363" t="s">
        <v>19</v>
      </c>
      <c r="R8" s="363" t="s">
        <v>19</v>
      </c>
    </row>
    <row r="9" spans="1:18" ht="13" customHeight="1" x14ac:dyDescent="0.2">
      <c r="A9" s="364">
        <v>1</v>
      </c>
      <c r="B9" s="365" t="s">
        <v>0</v>
      </c>
      <c r="C9" s="191">
        <v>69.555000000000007</v>
      </c>
      <c r="D9" s="449">
        <v>20</v>
      </c>
      <c r="E9" s="202">
        <v>55.9</v>
      </c>
      <c r="F9" s="202">
        <v>119.5</v>
      </c>
      <c r="G9" s="202">
        <v>29</v>
      </c>
      <c r="H9" s="202">
        <v>2.5</v>
      </c>
      <c r="I9" s="202"/>
      <c r="J9" s="202"/>
      <c r="K9" s="202">
        <v>1</v>
      </c>
      <c r="L9" s="202"/>
      <c r="M9" s="202"/>
      <c r="N9" s="202"/>
      <c r="O9" s="191"/>
      <c r="P9" s="191"/>
      <c r="Q9" s="199">
        <v>1</v>
      </c>
      <c r="R9" s="371" t="s">
        <v>159</v>
      </c>
    </row>
    <row r="10" spans="1:18" ht="13" customHeight="1" x14ac:dyDescent="0.2">
      <c r="A10" s="367">
        <v>2</v>
      </c>
      <c r="B10" s="318" t="s">
        <v>27</v>
      </c>
      <c r="C10" s="191">
        <v>63.18</v>
      </c>
      <c r="D10" s="449">
        <v>24</v>
      </c>
      <c r="E10" s="202">
        <v>56.85</v>
      </c>
      <c r="F10" s="202">
        <v>118</v>
      </c>
      <c r="G10" s="202">
        <v>26</v>
      </c>
      <c r="H10" s="202">
        <v>2</v>
      </c>
      <c r="I10" s="202"/>
      <c r="J10" s="202"/>
      <c r="K10" s="202">
        <v>1</v>
      </c>
      <c r="L10" s="202"/>
      <c r="M10" s="202"/>
      <c r="N10" s="202"/>
      <c r="O10" s="191"/>
      <c r="P10" s="191"/>
      <c r="Q10" s="199">
        <v>1.5</v>
      </c>
      <c r="R10" s="372" t="s">
        <v>160</v>
      </c>
    </row>
    <row r="11" spans="1:18" ht="13" customHeight="1" x14ac:dyDescent="0.2">
      <c r="A11" s="367">
        <v>3</v>
      </c>
      <c r="B11" s="318" t="s">
        <v>206</v>
      </c>
      <c r="C11" s="191">
        <v>92.57</v>
      </c>
      <c r="D11" s="449">
        <v>1</v>
      </c>
      <c r="E11" s="202">
        <v>54.75</v>
      </c>
      <c r="F11" s="202">
        <v>123.5</v>
      </c>
      <c r="G11" s="202">
        <v>31.5</v>
      </c>
      <c r="H11" s="202">
        <v>1.5</v>
      </c>
      <c r="I11" s="202"/>
      <c r="J11" s="202"/>
      <c r="K11" s="202">
        <v>1</v>
      </c>
      <c r="L11" s="202"/>
      <c r="M11" s="202"/>
      <c r="N11" s="202"/>
      <c r="O11" s="191"/>
      <c r="P11" s="191"/>
      <c r="Q11" s="199">
        <v>0</v>
      </c>
      <c r="R11" s="372" t="s">
        <v>161</v>
      </c>
    </row>
    <row r="12" spans="1:18" ht="13" customHeight="1" x14ac:dyDescent="0.2">
      <c r="A12" s="367">
        <v>4</v>
      </c>
      <c r="B12" s="318" t="s">
        <v>208</v>
      </c>
      <c r="C12" s="191">
        <v>74.540000000000006</v>
      </c>
      <c r="D12" s="449">
        <v>15</v>
      </c>
      <c r="E12" s="202">
        <v>51.95</v>
      </c>
      <c r="F12" s="202">
        <v>126</v>
      </c>
      <c r="G12" s="202">
        <v>29</v>
      </c>
      <c r="H12" s="202">
        <v>0</v>
      </c>
      <c r="I12" s="202"/>
      <c r="J12" s="202"/>
      <c r="K12" s="202">
        <v>4.5</v>
      </c>
      <c r="L12" s="202"/>
      <c r="M12" s="202"/>
      <c r="N12" s="202"/>
      <c r="O12" s="191"/>
      <c r="P12" s="191"/>
      <c r="Q12" s="199">
        <v>0.5</v>
      </c>
      <c r="R12" s="373"/>
    </row>
    <row r="13" spans="1:18" ht="13" customHeight="1" x14ac:dyDescent="0.2">
      <c r="A13" s="367">
        <v>5</v>
      </c>
      <c r="B13" s="318" t="s">
        <v>179</v>
      </c>
      <c r="C13" s="191">
        <v>76.03</v>
      </c>
      <c r="D13" s="449">
        <v>10</v>
      </c>
      <c r="E13" s="202">
        <v>53.6</v>
      </c>
      <c r="F13" s="202">
        <v>120</v>
      </c>
      <c r="G13" s="202">
        <v>27</v>
      </c>
      <c r="H13" s="202">
        <v>0.5</v>
      </c>
      <c r="I13" s="202"/>
      <c r="J13" s="202"/>
      <c r="K13" s="202">
        <v>4.5</v>
      </c>
      <c r="L13" s="202"/>
      <c r="M13" s="202"/>
      <c r="N13" s="202"/>
      <c r="O13" s="191"/>
      <c r="P13" s="191"/>
      <c r="Q13" s="199">
        <v>0.5</v>
      </c>
      <c r="R13" s="373"/>
    </row>
    <row r="14" spans="1:18" ht="13" customHeight="1" x14ac:dyDescent="0.2">
      <c r="A14" s="367">
        <v>6</v>
      </c>
      <c r="B14" s="318" t="s">
        <v>211</v>
      </c>
      <c r="C14" s="191">
        <v>75.05</v>
      </c>
      <c r="D14" s="449">
        <v>14</v>
      </c>
      <c r="E14" s="202">
        <v>56.65</v>
      </c>
      <c r="F14" s="202">
        <v>119</v>
      </c>
      <c r="G14" s="202">
        <v>27.5</v>
      </c>
      <c r="H14" s="202">
        <v>1</v>
      </c>
      <c r="I14" s="202"/>
      <c r="J14" s="202"/>
      <c r="K14" s="202">
        <v>1</v>
      </c>
      <c r="L14" s="202"/>
      <c r="M14" s="202"/>
      <c r="N14" s="202"/>
      <c r="O14" s="191"/>
      <c r="P14" s="191"/>
      <c r="Q14" s="199">
        <v>0</v>
      </c>
      <c r="R14" s="373"/>
    </row>
    <row r="15" spans="1:18" ht="13" customHeight="1" x14ac:dyDescent="0.2">
      <c r="A15" s="367">
        <v>7</v>
      </c>
      <c r="B15" s="318" t="s">
        <v>213</v>
      </c>
      <c r="C15" s="191">
        <v>77.510000000000005</v>
      </c>
      <c r="D15" s="449">
        <v>9</v>
      </c>
      <c r="E15" s="202">
        <v>54.5</v>
      </c>
      <c r="F15" s="202">
        <v>124</v>
      </c>
      <c r="G15" s="202">
        <v>31</v>
      </c>
      <c r="H15" s="202">
        <v>1</v>
      </c>
      <c r="I15" s="202"/>
      <c r="J15" s="202"/>
      <c r="K15" s="202">
        <v>1.5</v>
      </c>
      <c r="L15" s="202"/>
      <c r="M15" s="202"/>
      <c r="N15" s="202"/>
      <c r="O15" s="191"/>
      <c r="P15" s="191"/>
      <c r="Q15" s="199">
        <v>1</v>
      </c>
      <c r="R15" s="373"/>
    </row>
    <row r="16" spans="1:18" ht="13" customHeight="1" x14ac:dyDescent="0.2">
      <c r="A16" s="367">
        <v>8</v>
      </c>
      <c r="B16" s="318" t="s">
        <v>215</v>
      </c>
      <c r="C16" s="191">
        <v>50.21</v>
      </c>
      <c r="D16" s="449">
        <v>33</v>
      </c>
      <c r="E16" s="202">
        <v>56.65</v>
      </c>
      <c r="F16" s="202">
        <v>120</v>
      </c>
      <c r="G16" s="202">
        <v>28.5</v>
      </c>
      <c r="H16" s="202">
        <v>1</v>
      </c>
      <c r="I16" s="202"/>
      <c r="J16" s="202"/>
      <c r="K16" s="202">
        <v>2.5</v>
      </c>
      <c r="L16" s="202"/>
      <c r="M16" s="202"/>
      <c r="N16" s="202"/>
      <c r="O16" s="191"/>
      <c r="P16" s="191"/>
      <c r="Q16" s="199">
        <v>1</v>
      </c>
      <c r="R16" s="373"/>
    </row>
    <row r="17" spans="1:18" ht="13" customHeight="1" x14ac:dyDescent="0.2">
      <c r="A17" s="367">
        <v>9</v>
      </c>
      <c r="B17" s="318" t="s">
        <v>217</v>
      </c>
      <c r="C17" s="191">
        <v>83.795000000000002</v>
      </c>
      <c r="D17" s="449">
        <v>3</v>
      </c>
      <c r="E17" s="202">
        <v>55.55</v>
      </c>
      <c r="F17" s="202">
        <v>121</v>
      </c>
      <c r="G17" s="202">
        <v>29.5</v>
      </c>
      <c r="H17" s="202">
        <v>5</v>
      </c>
      <c r="I17" s="202"/>
      <c r="J17" s="202"/>
      <c r="K17" s="202">
        <v>2</v>
      </c>
      <c r="L17" s="202"/>
      <c r="M17" s="202"/>
      <c r="N17" s="202"/>
      <c r="O17" s="191"/>
      <c r="P17" s="191"/>
      <c r="Q17" s="199">
        <v>0.5</v>
      </c>
      <c r="R17" s="373"/>
    </row>
    <row r="18" spans="1:18" ht="13" customHeight="1" x14ac:dyDescent="0.2">
      <c r="A18" s="367">
        <v>10</v>
      </c>
      <c r="B18" s="318" t="s">
        <v>219</v>
      </c>
      <c r="C18" s="191">
        <v>67.864999999999995</v>
      </c>
      <c r="D18" s="449">
        <v>22</v>
      </c>
      <c r="E18" s="202">
        <v>55.85</v>
      </c>
      <c r="F18" s="202">
        <v>122.5</v>
      </c>
      <c r="G18" s="202">
        <v>25.5</v>
      </c>
      <c r="H18" s="202">
        <v>0.5</v>
      </c>
      <c r="I18" s="202"/>
      <c r="J18" s="202"/>
      <c r="K18" s="202">
        <v>1.5</v>
      </c>
      <c r="L18" s="202"/>
      <c r="M18" s="202"/>
      <c r="N18" s="202"/>
      <c r="O18" s="191"/>
      <c r="P18" s="191"/>
      <c r="Q18" s="199">
        <v>1</v>
      </c>
      <c r="R18" s="373"/>
    </row>
    <row r="19" spans="1:18" ht="13" customHeight="1" x14ac:dyDescent="0.2">
      <c r="A19" s="367">
        <v>11</v>
      </c>
      <c r="B19" s="318" t="s">
        <v>221</v>
      </c>
      <c r="C19" s="191">
        <v>54.244999999999997</v>
      </c>
      <c r="D19" s="449">
        <v>30</v>
      </c>
      <c r="E19" s="202">
        <v>54.05</v>
      </c>
      <c r="F19" s="202">
        <v>119</v>
      </c>
      <c r="G19" s="202">
        <v>29</v>
      </c>
      <c r="H19" s="202">
        <v>5</v>
      </c>
      <c r="I19" s="202"/>
      <c r="J19" s="202"/>
      <c r="K19" s="202">
        <v>4</v>
      </c>
      <c r="L19" s="202"/>
      <c r="M19" s="202"/>
      <c r="N19" s="202"/>
      <c r="O19" s="191"/>
      <c r="P19" s="191"/>
      <c r="Q19" s="199">
        <v>1</v>
      </c>
      <c r="R19" s="373"/>
    </row>
    <row r="20" spans="1:18" ht="13" customHeight="1" x14ac:dyDescent="0.2">
      <c r="A20" s="367">
        <v>12</v>
      </c>
      <c r="B20" s="318" t="s">
        <v>223</v>
      </c>
      <c r="C20" s="191">
        <v>75.165000000000006</v>
      </c>
      <c r="D20" s="449">
        <v>12</v>
      </c>
      <c r="E20" s="202">
        <v>56.55</v>
      </c>
      <c r="F20" s="202">
        <v>119.5</v>
      </c>
      <c r="G20" s="202">
        <v>28.5</v>
      </c>
      <c r="H20" s="202">
        <v>1</v>
      </c>
      <c r="I20" s="202"/>
      <c r="J20" s="202"/>
      <c r="K20" s="202">
        <v>0</v>
      </c>
      <c r="L20" s="202"/>
      <c r="M20" s="202"/>
      <c r="N20" s="202"/>
      <c r="O20" s="191"/>
      <c r="P20" s="191"/>
      <c r="Q20" s="199">
        <v>1</v>
      </c>
      <c r="R20" s="373"/>
    </row>
    <row r="21" spans="1:18" ht="13" customHeight="1" x14ac:dyDescent="0.2">
      <c r="A21" s="367">
        <v>13</v>
      </c>
      <c r="B21" s="318" t="s">
        <v>225</v>
      </c>
      <c r="C21" s="191">
        <v>67.290000000000006</v>
      </c>
      <c r="D21" s="449">
        <v>23</v>
      </c>
      <c r="E21" s="202">
        <v>55</v>
      </c>
      <c r="F21" s="202">
        <v>120.5</v>
      </c>
      <c r="G21" s="202">
        <v>30</v>
      </c>
      <c r="H21" s="202">
        <v>3</v>
      </c>
      <c r="I21" s="202"/>
      <c r="J21" s="202"/>
      <c r="K21" s="202">
        <v>0.5</v>
      </c>
      <c r="L21" s="202"/>
      <c r="M21" s="202"/>
      <c r="N21" s="202"/>
      <c r="O21" s="191"/>
      <c r="P21" s="191"/>
      <c r="Q21" s="199">
        <v>1</v>
      </c>
      <c r="R21" s="373"/>
    </row>
    <row r="22" spans="1:18" ht="13" customHeight="1" x14ac:dyDescent="0.2">
      <c r="A22" s="367">
        <v>14</v>
      </c>
      <c r="B22" s="318" t="s">
        <v>227</v>
      </c>
      <c r="C22" s="191">
        <v>73.760000000000005</v>
      </c>
      <c r="D22" s="449">
        <v>16</v>
      </c>
      <c r="E22" s="202">
        <v>54.7</v>
      </c>
      <c r="F22" s="202">
        <v>124</v>
      </c>
      <c r="G22" s="202">
        <v>33</v>
      </c>
      <c r="H22" s="202">
        <v>2</v>
      </c>
      <c r="I22" s="202"/>
      <c r="J22" s="202"/>
      <c r="K22" s="202">
        <v>0</v>
      </c>
      <c r="L22" s="202"/>
      <c r="M22" s="202"/>
      <c r="N22" s="202"/>
      <c r="O22" s="191"/>
      <c r="P22" s="191"/>
      <c r="Q22" s="199">
        <v>0.5</v>
      </c>
      <c r="R22" s="373"/>
    </row>
    <row r="23" spans="1:18" ht="13" customHeight="1" x14ac:dyDescent="0.2">
      <c r="A23" s="367">
        <v>15</v>
      </c>
      <c r="B23" s="318" t="s">
        <v>229</v>
      </c>
      <c r="C23" s="191">
        <v>60.87</v>
      </c>
      <c r="D23" s="449">
        <v>26</v>
      </c>
      <c r="E23" s="202">
        <v>54.5</v>
      </c>
      <c r="F23" s="202">
        <v>120</v>
      </c>
      <c r="G23" s="202">
        <v>27.5</v>
      </c>
      <c r="H23" s="202">
        <v>0.5</v>
      </c>
      <c r="I23" s="202"/>
      <c r="J23" s="202"/>
      <c r="K23" s="202">
        <v>7.5</v>
      </c>
      <c r="L23" s="202"/>
      <c r="M23" s="202"/>
      <c r="N23" s="202"/>
      <c r="O23" s="191"/>
      <c r="P23" s="191"/>
      <c r="Q23" s="199">
        <v>1</v>
      </c>
      <c r="R23" s="373"/>
    </row>
    <row r="24" spans="1:18" ht="13" customHeight="1" x14ac:dyDescent="0.2">
      <c r="A24" s="367">
        <v>16</v>
      </c>
      <c r="B24" s="318" t="s">
        <v>231</v>
      </c>
      <c r="C24" s="191">
        <v>83.81</v>
      </c>
      <c r="D24" s="449">
        <v>2</v>
      </c>
      <c r="E24" s="202">
        <v>53.75</v>
      </c>
      <c r="F24" s="202">
        <v>123.5</v>
      </c>
      <c r="G24" s="202">
        <v>29</v>
      </c>
      <c r="H24" s="202">
        <v>3</v>
      </c>
      <c r="I24" s="202"/>
      <c r="J24" s="202"/>
      <c r="K24" s="202">
        <v>4</v>
      </c>
      <c r="L24" s="202"/>
      <c r="M24" s="202"/>
      <c r="N24" s="202"/>
      <c r="O24" s="191"/>
      <c r="P24" s="191"/>
      <c r="Q24" s="199">
        <v>0.5</v>
      </c>
      <c r="R24" s="373"/>
    </row>
    <row r="25" spans="1:18" ht="13" customHeight="1" x14ac:dyDescent="0.2">
      <c r="A25" s="367">
        <v>17</v>
      </c>
      <c r="B25" s="318" t="s">
        <v>233</v>
      </c>
      <c r="C25" s="191">
        <v>78.75</v>
      </c>
      <c r="D25" s="449">
        <v>8</v>
      </c>
      <c r="E25" s="202">
        <v>55.2</v>
      </c>
      <c r="F25" s="202">
        <v>120</v>
      </c>
      <c r="G25" s="202">
        <v>29</v>
      </c>
      <c r="H25" s="202">
        <v>1</v>
      </c>
      <c r="I25" s="202"/>
      <c r="J25" s="202"/>
      <c r="K25" s="202">
        <v>4</v>
      </c>
      <c r="L25" s="202"/>
      <c r="M25" s="202"/>
      <c r="N25" s="202"/>
      <c r="O25" s="191"/>
      <c r="P25" s="191"/>
      <c r="Q25" s="199">
        <v>1</v>
      </c>
      <c r="R25" s="373"/>
    </row>
    <row r="26" spans="1:18" ht="13" customHeight="1" x14ac:dyDescent="0.2">
      <c r="A26" s="367">
        <v>18</v>
      </c>
      <c r="B26" s="318" t="s">
        <v>235</v>
      </c>
      <c r="C26" s="191">
        <v>75.805000000000007</v>
      </c>
      <c r="D26" s="449">
        <v>11</v>
      </c>
      <c r="E26" s="202">
        <v>57.35</v>
      </c>
      <c r="F26" s="202">
        <v>119</v>
      </c>
      <c r="G26" s="202">
        <v>29.5</v>
      </c>
      <c r="H26" s="202">
        <v>0.5</v>
      </c>
      <c r="I26" s="202"/>
      <c r="J26" s="202"/>
      <c r="K26" s="202">
        <v>1</v>
      </c>
      <c r="L26" s="202"/>
      <c r="M26" s="202"/>
      <c r="N26" s="202"/>
      <c r="O26" s="191"/>
      <c r="P26" s="191"/>
      <c r="Q26" s="199">
        <v>1</v>
      </c>
      <c r="R26" s="373"/>
    </row>
    <row r="27" spans="1:18" ht="13" customHeight="1" x14ac:dyDescent="0.2">
      <c r="A27" s="367">
        <v>19</v>
      </c>
      <c r="B27" s="318" t="s">
        <v>237</v>
      </c>
      <c r="C27" s="191">
        <v>80.734999999999999</v>
      </c>
      <c r="D27" s="449">
        <v>6</v>
      </c>
      <c r="E27" s="202">
        <v>54.2</v>
      </c>
      <c r="F27" s="202">
        <v>119.5</v>
      </c>
      <c r="G27" s="202">
        <v>27.5</v>
      </c>
      <c r="H27" s="202">
        <v>5</v>
      </c>
      <c r="I27" s="202"/>
      <c r="J27" s="202"/>
      <c r="K27" s="202">
        <v>1</v>
      </c>
      <c r="L27" s="202"/>
      <c r="M27" s="202"/>
      <c r="N27" s="202"/>
      <c r="O27" s="191"/>
      <c r="P27" s="191"/>
      <c r="Q27" s="199">
        <v>1.5</v>
      </c>
      <c r="R27" s="373"/>
    </row>
    <row r="28" spans="1:18" ht="13" customHeight="1" x14ac:dyDescent="0.2">
      <c r="A28" s="367">
        <v>20</v>
      </c>
      <c r="B28" s="318" t="s">
        <v>239</v>
      </c>
      <c r="C28" s="191">
        <v>69.34</v>
      </c>
      <c r="D28" s="449">
        <v>21</v>
      </c>
      <c r="E28" s="202">
        <v>53.8</v>
      </c>
      <c r="F28" s="202">
        <v>123</v>
      </c>
      <c r="G28" s="202">
        <v>33</v>
      </c>
      <c r="H28" s="202">
        <v>1.5</v>
      </c>
      <c r="I28" s="202"/>
      <c r="J28" s="202"/>
      <c r="K28" s="202">
        <v>7</v>
      </c>
      <c r="L28" s="202"/>
      <c r="M28" s="202"/>
      <c r="N28" s="202"/>
      <c r="O28" s="191"/>
      <c r="P28" s="191"/>
      <c r="Q28" s="199">
        <v>0.5</v>
      </c>
      <c r="R28" s="373"/>
    </row>
    <row r="29" spans="1:18" ht="13" customHeight="1" x14ac:dyDescent="0.2">
      <c r="A29" s="367">
        <v>21</v>
      </c>
      <c r="B29" s="318" t="s">
        <v>242</v>
      </c>
      <c r="C29" s="191">
        <v>59.555</v>
      </c>
      <c r="D29" s="449">
        <v>27</v>
      </c>
      <c r="E29" s="202">
        <v>51.85</v>
      </c>
      <c r="F29" s="202">
        <v>124.5</v>
      </c>
      <c r="G29" s="202">
        <v>32.5</v>
      </c>
      <c r="H29" s="202">
        <v>7</v>
      </c>
      <c r="I29" s="202"/>
      <c r="J29" s="202"/>
      <c r="K29" s="202">
        <v>8.5</v>
      </c>
      <c r="L29" s="202"/>
      <c r="M29" s="202"/>
      <c r="N29" s="202"/>
      <c r="O29" s="191"/>
      <c r="P29" s="191"/>
      <c r="Q29" s="199">
        <v>1</v>
      </c>
      <c r="R29" s="373"/>
    </row>
    <row r="30" spans="1:18" ht="13" customHeight="1" x14ac:dyDescent="0.2">
      <c r="A30" s="367">
        <v>22</v>
      </c>
      <c r="B30" s="318" t="s">
        <v>244</v>
      </c>
      <c r="C30" s="191">
        <v>81.965000000000003</v>
      </c>
      <c r="D30" s="449">
        <v>5</v>
      </c>
      <c r="E30" s="202">
        <v>57.7</v>
      </c>
      <c r="F30" s="202">
        <v>125.5</v>
      </c>
      <c r="G30" s="202">
        <v>31.5</v>
      </c>
      <c r="H30" s="202">
        <v>1</v>
      </c>
      <c r="I30" s="202"/>
      <c r="J30" s="202"/>
      <c r="K30" s="202">
        <v>2.5</v>
      </c>
      <c r="L30" s="202"/>
      <c r="M30" s="202"/>
      <c r="N30" s="202"/>
      <c r="O30" s="191"/>
      <c r="P30" s="191"/>
      <c r="Q30" s="199">
        <v>0</v>
      </c>
      <c r="R30" s="373"/>
    </row>
    <row r="31" spans="1:18" ht="13" customHeight="1" x14ac:dyDescent="0.2">
      <c r="A31" s="367">
        <v>23</v>
      </c>
      <c r="B31" s="318" t="s">
        <v>246</v>
      </c>
      <c r="C31" s="191">
        <v>59.29</v>
      </c>
      <c r="D31" s="449">
        <v>28</v>
      </c>
      <c r="E31" s="202">
        <v>56.9</v>
      </c>
      <c r="F31" s="202">
        <v>124.5</v>
      </c>
      <c r="G31" s="202">
        <v>29</v>
      </c>
      <c r="H31" s="202">
        <v>0</v>
      </c>
      <c r="I31" s="202"/>
      <c r="J31" s="202"/>
      <c r="K31" s="202">
        <v>0</v>
      </c>
      <c r="L31" s="202"/>
      <c r="M31" s="202"/>
      <c r="N31" s="202"/>
      <c r="O31" s="191"/>
      <c r="P31" s="191"/>
      <c r="Q31" s="199">
        <v>1</v>
      </c>
      <c r="R31" s="373"/>
    </row>
    <row r="32" spans="1:18" ht="13" customHeight="1" x14ac:dyDescent="0.2">
      <c r="A32" s="367">
        <v>24</v>
      </c>
      <c r="B32" s="318" t="s">
        <v>248</v>
      </c>
      <c r="C32" s="191">
        <v>55.54</v>
      </c>
      <c r="D32" s="449">
        <v>29</v>
      </c>
      <c r="E32" s="202">
        <v>54.9</v>
      </c>
      <c r="F32" s="202">
        <v>119</v>
      </c>
      <c r="G32" s="202">
        <v>26.5</v>
      </c>
      <c r="H32" s="202">
        <v>0</v>
      </c>
      <c r="I32" s="202"/>
      <c r="J32" s="202"/>
      <c r="K32" s="202">
        <v>2</v>
      </c>
      <c r="L32" s="202"/>
      <c r="M32" s="202"/>
      <c r="N32" s="202"/>
      <c r="O32" s="191"/>
      <c r="P32" s="191"/>
      <c r="Q32" s="199">
        <v>2.5</v>
      </c>
      <c r="R32" s="373"/>
    </row>
    <row r="33" spans="1:18" ht="13" customHeight="1" x14ac:dyDescent="0.2">
      <c r="A33" s="367">
        <v>25</v>
      </c>
      <c r="B33" s="318" t="s">
        <v>250</v>
      </c>
      <c r="C33" s="191">
        <v>61.63</v>
      </c>
      <c r="D33" s="449">
        <v>25</v>
      </c>
      <c r="E33" s="202">
        <v>57.1</v>
      </c>
      <c r="F33" s="202">
        <v>118.5</v>
      </c>
      <c r="G33" s="202">
        <v>26</v>
      </c>
      <c r="H33" s="202">
        <v>2</v>
      </c>
      <c r="I33" s="202"/>
      <c r="J33" s="202"/>
      <c r="K33" s="202">
        <v>3</v>
      </c>
      <c r="L33" s="202"/>
      <c r="M33" s="202"/>
      <c r="N33" s="202"/>
      <c r="O33" s="191"/>
      <c r="P33" s="191"/>
      <c r="Q33" s="199">
        <v>2.5</v>
      </c>
      <c r="R33" s="373"/>
    </row>
    <row r="34" spans="1:18" ht="13" customHeight="1" x14ac:dyDescent="0.2">
      <c r="A34" s="367">
        <v>26</v>
      </c>
      <c r="B34" s="318" t="s">
        <v>252</v>
      </c>
      <c r="C34" s="191">
        <v>72.954999999999998</v>
      </c>
      <c r="D34" s="449">
        <v>17</v>
      </c>
      <c r="E34" s="202">
        <v>55.5</v>
      </c>
      <c r="F34" s="202">
        <v>123.5</v>
      </c>
      <c r="G34" s="202">
        <v>33</v>
      </c>
      <c r="H34" s="202">
        <v>1</v>
      </c>
      <c r="I34" s="202"/>
      <c r="J34" s="202"/>
      <c r="K34" s="202">
        <v>1</v>
      </c>
      <c r="L34" s="202"/>
      <c r="M34" s="202"/>
      <c r="N34" s="202"/>
      <c r="O34" s="191"/>
      <c r="P34" s="191"/>
      <c r="Q34" s="199">
        <v>1</v>
      </c>
      <c r="R34" s="373"/>
    </row>
    <row r="35" spans="1:18" ht="13" customHeight="1" x14ac:dyDescent="0.2">
      <c r="A35" s="367">
        <v>27</v>
      </c>
      <c r="B35" s="318" t="s">
        <v>254</v>
      </c>
      <c r="C35" s="191">
        <v>53.774999999999999</v>
      </c>
      <c r="D35" s="449">
        <v>31</v>
      </c>
      <c r="E35" s="202">
        <v>54.85</v>
      </c>
      <c r="F35" s="202">
        <v>122.5</v>
      </c>
      <c r="G35" s="202">
        <v>30</v>
      </c>
      <c r="H35" s="202">
        <v>1</v>
      </c>
      <c r="I35" s="202"/>
      <c r="J35" s="202"/>
      <c r="K35" s="202">
        <v>8</v>
      </c>
      <c r="L35" s="202"/>
      <c r="M35" s="202"/>
      <c r="N35" s="202"/>
      <c r="O35" s="191"/>
      <c r="P35" s="191"/>
      <c r="Q35" s="199">
        <v>1</v>
      </c>
      <c r="R35" s="373"/>
    </row>
    <row r="36" spans="1:18" ht="13" customHeight="1" x14ac:dyDescent="0.2">
      <c r="A36" s="367">
        <v>28</v>
      </c>
      <c r="B36" s="318" t="s">
        <v>256</v>
      </c>
      <c r="C36" s="191">
        <v>83.57</v>
      </c>
      <c r="D36" s="449">
        <v>4</v>
      </c>
      <c r="E36" s="202">
        <v>56.9</v>
      </c>
      <c r="F36" s="202">
        <v>120.5</v>
      </c>
      <c r="G36" s="202">
        <v>29</v>
      </c>
      <c r="H36" s="202">
        <v>2</v>
      </c>
      <c r="I36" s="202"/>
      <c r="J36" s="202"/>
      <c r="K36" s="202">
        <v>0</v>
      </c>
      <c r="L36" s="202"/>
      <c r="M36" s="202"/>
      <c r="N36" s="202"/>
      <c r="O36" s="191"/>
      <c r="P36" s="191"/>
      <c r="Q36" s="199">
        <v>1</v>
      </c>
      <c r="R36" s="373"/>
    </row>
    <row r="37" spans="1:18" ht="13" customHeight="1" x14ac:dyDescent="0.2">
      <c r="A37" s="367">
        <v>29</v>
      </c>
      <c r="B37" s="318" t="s">
        <v>258</v>
      </c>
      <c r="C37" s="191">
        <v>51.024999999999999</v>
      </c>
      <c r="D37" s="449">
        <v>32</v>
      </c>
      <c r="E37" s="202">
        <v>58.45</v>
      </c>
      <c r="F37" s="202">
        <v>120.5</v>
      </c>
      <c r="G37" s="202">
        <v>31</v>
      </c>
      <c r="H37" s="202">
        <v>0</v>
      </c>
      <c r="I37" s="202"/>
      <c r="J37" s="202"/>
      <c r="K37" s="202">
        <v>4</v>
      </c>
      <c r="L37" s="202"/>
      <c r="M37" s="202"/>
      <c r="N37" s="202"/>
      <c r="O37" s="191"/>
      <c r="P37" s="191"/>
      <c r="Q37" s="199">
        <v>1.5</v>
      </c>
      <c r="R37" s="373"/>
    </row>
    <row r="38" spans="1:18" ht="13" customHeight="1" x14ac:dyDescent="0.2">
      <c r="A38" s="367">
        <v>30</v>
      </c>
      <c r="B38" s="318" t="s">
        <v>260</v>
      </c>
      <c r="C38" s="191">
        <v>71.25</v>
      </c>
      <c r="D38" s="449">
        <v>19</v>
      </c>
      <c r="E38" s="202">
        <v>54.85</v>
      </c>
      <c r="F38" s="202">
        <v>121</v>
      </c>
      <c r="G38" s="202">
        <v>27</v>
      </c>
      <c r="H38" s="202">
        <v>0.5</v>
      </c>
      <c r="I38" s="202"/>
      <c r="J38" s="202"/>
      <c r="K38" s="202">
        <v>0</v>
      </c>
      <c r="L38" s="202"/>
      <c r="M38" s="202"/>
      <c r="N38" s="202"/>
      <c r="O38" s="191"/>
      <c r="P38" s="191"/>
      <c r="Q38" s="199">
        <v>0.5</v>
      </c>
      <c r="R38" s="373"/>
    </row>
    <row r="39" spans="1:18" ht="13" customHeight="1" x14ac:dyDescent="0.2">
      <c r="A39" s="367">
        <v>31</v>
      </c>
      <c r="B39" s="318" t="s">
        <v>262</v>
      </c>
      <c r="C39" s="191">
        <v>79.004999999999995</v>
      </c>
      <c r="D39" s="449">
        <v>7</v>
      </c>
      <c r="E39" s="202">
        <v>53.75</v>
      </c>
      <c r="F39" s="202">
        <v>123</v>
      </c>
      <c r="G39" s="202">
        <v>25.5</v>
      </c>
      <c r="H39" s="202">
        <v>1.5</v>
      </c>
      <c r="I39" s="202"/>
      <c r="J39" s="202"/>
      <c r="K39" s="202">
        <v>0</v>
      </c>
      <c r="L39" s="202"/>
      <c r="M39" s="202"/>
      <c r="N39" s="202"/>
      <c r="O39" s="191"/>
      <c r="P39" s="191"/>
      <c r="Q39" s="199">
        <v>1</v>
      </c>
      <c r="R39" s="373"/>
    </row>
    <row r="40" spans="1:18" ht="13" customHeight="1" x14ac:dyDescent="0.2">
      <c r="A40" s="367">
        <v>32</v>
      </c>
      <c r="B40" s="318" t="s">
        <v>263</v>
      </c>
      <c r="C40" s="191">
        <v>72.95</v>
      </c>
      <c r="D40" s="449">
        <v>18</v>
      </c>
      <c r="E40" s="202">
        <v>53.65</v>
      </c>
      <c r="F40" s="202">
        <v>122.5</v>
      </c>
      <c r="G40" s="202">
        <v>28</v>
      </c>
      <c r="H40" s="202">
        <v>2</v>
      </c>
      <c r="I40" s="202"/>
      <c r="J40" s="202"/>
      <c r="K40" s="202">
        <v>0</v>
      </c>
      <c r="L40" s="202"/>
      <c r="M40" s="202"/>
      <c r="N40" s="202"/>
      <c r="O40" s="191"/>
      <c r="P40" s="191"/>
      <c r="Q40" s="199">
        <v>0.5</v>
      </c>
      <c r="R40" s="373"/>
    </row>
    <row r="41" spans="1:18" s="7" customFormat="1" ht="13" customHeight="1" x14ac:dyDescent="0.2">
      <c r="A41" s="368">
        <v>33</v>
      </c>
      <c r="B41" s="369" t="s">
        <v>264</v>
      </c>
      <c r="C41" s="851">
        <v>75.094999999999999</v>
      </c>
      <c r="D41" s="852">
        <v>13</v>
      </c>
      <c r="E41" s="853">
        <v>54.45</v>
      </c>
      <c r="F41" s="853">
        <v>120</v>
      </c>
      <c r="G41" s="853">
        <v>27.5</v>
      </c>
      <c r="H41" s="853">
        <v>6</v>
      </c>
      <c r="I41" s="853"/>
      <c r="J41" s="853"/>
      <c r="K41" s="853">
        <v>0</v>
      </c>
      <c r="L41" s="853"/>
      <c r="M41" s="853"/>
      <c r="N41" s="853"/>
      <c r="O41" s="851"/>
      <c r="P41" s="851"/>
      <c r="Q41" s="854">
        <v>1</v>
      </c>
      <c r="R41" s="374"/>
    </row>
    <row r="42" spans="1:18" x14ac:dyDescent="0.2">
      <c r="A42" s="7" t="s">
        <v>26</v>
      </c>
      <c r="B42" s="7"/>
      <c r="C42" s="313">
        <v>70.535799999999995</v>
      </c>
      <c r="D42" s="313"/>
      <c r="E42" s="313">
        <v>55.218200000000003</v>
      </c>
      <c r="F42" s="313">
        <v>121.4242</v>
      </c>
      <c r="G42" s="313">
        <v>29</v>
      </c>
      <c r="H42" s="313">
        <v>1.8635999999999999</v>
      </c>
      <c r="I42" s="313"/>
      <c r="J42" s="313"/>
      <c r="K42" s="313">
        <v>2.3788</v>
      </c>
      <c r="L42" s="313"/>
      <c r="M42" s="313"/>
      <c r="N42" s="313"/>
      <c r="O42" s="313"/>
      <c r="P42" s="313"/>
      <c r="Q42" s="313">
        <v>0.92420000000000002</v>
      </c>
      <c r="R42" s="7"/>
    </row>
    <row r="44" spans="1:18" x14ac:dyDescent="0.2">
      <c r="A44" s="1" t="s">
        <v>157</v>
      </c>
    </row>
  </sheetData>
  <mergeCells count="1">
    <mergeCell ref="N5:O5"/>
  </mergeCells>
  <printOptions horizontalCentered="1" gridLinesSet="0"/>
  <pageMargins left="0.5" right="0.5" top="1.1000000000000001" bottom="0.25" header="0.25" footer="0.5"/>
  <pageSetup scale="76" orientation="landscape" horizontalDpi="4294967292" r:id="rId1"/>
  <headerFooter alignWithMargins="0">
    <oddHeader>&amp;C2015-2016 UNIFORM SOUTHERN SOFT RED WINTER WHEAT NURSERY
DATA SHEET</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showGridLines="0" zoomScale="110" zoomScaleNormal="110" workbookViewId="0">
      <pane ySplit="8" topLeftCell="A28" activePane="bottomLeft" state="frozen"/>
      <selection pane="bottomLeft" activeCell="K9" sqref="K9:K42"/>
    </sheetView>
  </sheetViews>
  <sheetFormatPr defaultColWidth="9.1796875" defaultRowHeight="10" x14ac:dyDescent="0.2"/>
  <cols>
    <col min="1" max="1" width="9.1796875" style="1"/>
    <col min="2" max="2" width="18.1796875" style="1" customWidth="1"/>
    <col min="3" max="3" width="9.1796875" style="1"/>
    <col min="4" max="4" width="4.453125" style="1" customWidth="1"/>
    <col min="5" max="12" width="9.1796875" style="1"/>
    <col min="13" max="13" width="9.7265625" style="1" customWidth="1"/>
    <col min="14" max="16384" width="9.1796875" style="1"/>
  </cols>
  <sheetData>
    <row r="1" spans="1:18" x14ac:dyDescent="0.2">
      <c r="A1" s="531" t="s">
        <v>455</v>
      </c>
      <c r="B1" s="532"/>
      <c r="C1" s="532"/>
      <c r="D1" s="532"/>
      <c r="E1" s="532"/>
      <c r="F1" s="532"/>
      <c r="G1" s="532" t="s">
        <v>463</v>
      </c>
      <c r="H1" s="532"/>
      <c r="I1" s="532"/>
      <c r="J1" s="532"/>
      <c r="K1" s="532"/>
      <c r="L1" s="532"/>
      <c r="M1" s="532"/>
      <c r="N1" s="532"/>
      <c r="O1" s="532"/>
      <c r="P1" s="532"/>
      <c r="Q1" s="532"/>
      <c r="R1" s="533"/>
    </row>
    <row r="2" spans="1:18" x14ac:dyDescent="0.2">
      <c r="A2" s="531" t="s">
        <v>321</v>
      </c>
      <c r="B2" s="2"/>
      <c r="C2" s="2" t="s">
        <v>457</v>
      </c>
      <c r="D2" s="2"/>
      <c r="E2" s="2"/>
      <c r="F2" s="2"/>
      <c r="G2" s="2"/>
      <c r="H2" s="2" t="s">
        <v>464</v>
      </c>
      <c r="I2" s="2"/>
      <c r="J2" s="2"/>
      <c r="K2" s="2" t="s">
        <v>465</v>
      </c>
      <c r="L2" s="2"/>
      <c r="M2" s="2"/>
      <c r="N2" s="2"/>
      <c r="O2" s="2"/>
      <c r="P2" s="2"/>
      <c r="Q2" s="2"/>
      <c r="R2" s="3"/>
    </row>
    <row r="3" spans="1:18" x14ac:dyDescent="0.2">
      <c r="A3" s="4" t="s">
        <v>466</v>
      </c>
      <c r="B3" s="2"/>
      <c r="C3" s="2"/>
      <c r="D3" s="2"/>
      <c r="E3" s="2" t="s">
        <v>467</v>
      </c>
      <c r="F3" s="2"/>
      <c r="G3" s="2"/>
      <c r="H3" s="2"/>
      <c r="I3" s="2"/>
      <c r="J3" s="2" t="s">
        <v>468</v>
      </c>
      <c r="K3" s="2"/>
      <c r="L3" s="2"/>
      <c r="M3" s="2"/>
      <c r="N3" s="2"/>
      <c r="O3" s="2"/>
      <c r="P3" s="2"/>
      <c r="Q3" s="2"/>
      <c r="R3" s="3"/>
    </row>
    <row r="4" spans="1:18" x14ac:dyDescent="0.2">
      <c r="A4" s="5" t="s">
        <v>7</v>
      </c>
      <c r="B4" s="2"/>
      <c r="C4" s="2"/>
      <c r="D4" s="2"/>
      <c r="E4" s="3"/>
      <c r="F4" s="850">
        <v>10.1</v>
      </c>
      <c r="G4" s="6">
        <v>11</v>
      </c>
      <c r="H4" s="3"/>
      <c r="I4" s="3"/>
      <c r="J4" s="3"/>
      <c r="K4" s="3"/>
      <c r="L4" s="3"/>
      <c r="M4" s="3"/>
      <c r="N4" s="3"/>
      <c r="O4" s="3"/>
      <c r="P4" s="3"/>
      <c r="Q4" s="3"/>
      <c r="R4" s="3"/>
    </row>
    <row r="5" spans="1:18" x14ac:dyDescent="0.2">
      <c r="A5" s="342" t="s">
        <v>8</v>
      </c>
      <c r="B5" s="343" t="s">
        <v>9</v>
      </c>
      <c r="C5" s="344" t="s">
        <v>10</v>
      </c>
      <c r="D5" s="344"/>
      <c r="E5" s="344" t="s">
        <v>11</v>
      </c>
      <c r="F5" s="344" t="s">
        <v>139</v>
      </c>
      <c r="G5" s="344" t="s">
        <v>140</v>
      </c>
      <c r="H5" s="344" t="s">
        <v>141</v>
      </c>
      <c r="I5" s="344" t="s">
        <v>142</v>
      </c>
      <c r="J5" s="344" t="s">
        <v>143</v>
      </c>
      <c r="K5" s="344" t="s">
        <v>144</v>
      </c>
      <c r="L5" s="344" t="s">
        <v>145</v>
      </c>
      <c r="M5" s="535" t="s">
        <v>146</v>
      </c>
      <c r="N5" s="1026" t="s">
        <v>147</v>
      </c>
      <c r="O5" s="1027"/>
      <c r="P5" s="344" t="s">
        <v>56</v>
      </c>
      <c r="Q5" s="344" t="s">
        <v>23</v>
      </c>
      <c r="R5" s="535" t="s">
        <v>158</v>
      </c>
    </row>
    <row r="6" spans="1:18" x14ac:dyDescent="0.2">
      <c r="A6" s="342" t="s">
        <v>12</v>
      </c>
      <c r="B6" s="343" t="s">
        <v>13</v>
      </c>
      <c r="C6" s="344"/>
      <c r="D6" s="343"/>
      <c r="E6" s="344" t="s">
        <v>14</v>
      </c>
      <c r="F6" s="344" t="s">
        <v>15</v>
      </c>
      <c r="G6" s="344"/>
      <c r="H6" s="344"/>
      <c r="I6" s="344" t="s">
        <v>148</v>
      </c>
      <c r="J6" s="344" t="s">
        <v>149</v>
      </c>
      <c r="K6" s="344" t="s">
        <v>150</v>
      </c>
      <c r="L6" s="344" t="s">
        <v>150</v>
      </c>
      <c r="M6" s="345" t="s">
        <v>150</v>
      </c>
      <c r="N6" s="344" t="s">
        <v>151</v>
      </c>
      <c r="O6" s="344" t="s">
        <v>152</v>
      </c>
      <c r="P6" s="344" t="s">
        <v>153</v>
      </c>
      <c r="Q6" s="346" t="s">
        <v>24</v>
      </c>
      <c r="R6" s="359" t="s">
        <v>24</v>
      </c>
    </row>
    <row r="7" spans="1:18" x14ac:dyDescent="0.2">
      <c r="A7" s="342"/>
      <c r="B7" s="343"/>
      <c r="C7" s="344"/>
      <c r="D7" s="345" t="s">
        <v>20</v>
      </c>
      <c r="E7" s="344"/>
      <c r="F7" s="344"/>
      <c r="G7" s="344"/>
      <c r="H7" s="343"/>
      <c r="I7" s="343"/>
      <c r="J7" s="343"/>
      <c r="K7" s="343"/>
      <c r="L7" s="343"/>
      <c r="M7" s="343"/>
      <c r="N7" s="345" t="s">
        <v>154</v>
      </c>
      <c r="O7" s="344" t="s">
        <v>155</v>
      </c>
      <c r="P7" s="344"/>
      <c r="Q7" s="346" t="s">
        <v>25</v>
      </c>
      <c r="R7" s="359" t="s">
        <v>25</v>
      </c>
    </row>
    <row r="8" spans="1:18" x14ac:dyDescent="0.2">
      <c r="A8" s="360"/>
      <c r="B8" s="361"/>
      <c r="C8" s="362" t="s">
        <v>16</v>
      </c>
      <c r="D8" s="362" t="s">
        <v>21</v>
      </c>
      <c r="E8" s="362" t="s">
        <v>17</v>
      </c>
      <c r="F8" s="362" t="s">
        <v>18</v>
      </c>
      <c r="G8" s="362" t="s">
        <v>156</v>
      </c>
      <c r="H8" s="362" t="s">
        <v>19</v>
      </c>
      <c r="I8" s="362" t="s">
        <v>19</v>
      </c>
      <c r="J8" s="363" t="s">
        <v>19</v>
      </c>
      <c r="K8" s="363" t="s">
        <v>19</v>
      </c>
      <c r="L8" s="363" t="s">
        <v>19</v>
      </c>
      <c r="M8" s="363" t="s">
        <v>19</v>
      </c>
      <c r="N8" s="363" t="s">
        <v>19</v>
      </c>
      <c r="O8" s="363" t="s">
        <v>19</v>
      </c>
      <c r="P8" s="363" t="s">
        <v>19</v>
      </c>
      <c r="Q8" s="363" t="s">
        <v>19</v>
      </c>
      <c r="R8" s="363" t="s">
        <v>19</v>
      </c>
    </row>
    <row r="9" spans="1:18" ht="13" customHeight="1" x14ac:dyDescent="0.2">
      <c r="A9" s="364">
        <v>1</v>
      </c>
      <c r="B9" s="365" t="s">
        <v>0</v>
      </c>
      <c r="C9" s="191">
        <v>58.325000000000003</v>
      </c>
      <c r="D9" s="449">
        <v>18</v>
      </c>
      <c r="E9" s="202">
        <v>59.05</v>
      </c>
      <c r="F9" s="202">
        <v>109</v>
      </c>
      <c r="G9" s="202">
        <v>31.5</v>
      </c>
      <c r="H9" s="202">
        <v>0</v>
      </c>
      <c r="I9" s="202"/>
      <c r="J9" s="202">
        <v>5.5</v>
      </c>
      <c r="K9" s="202">
        <v>1.5</v>
      </c>
      <c r="L9" s="767"/>
      <c r="M9" s="767"/>
      <c r="N9" s="767"/>
      <c r="O9" s="317"/>
      <c r="P9" s="317"/>
      <c r="Q9" s="366"/>
      <c r="R9" s="371" t="s">
        <v>159</v>
      </c>
    </row>
    <row r="10" spans="1:18" ht="13" customHeight="1" x14ac:dyDescent="0.2">
      <c r="A10" s="367">
        <v>2</v>
      </c>
      <c r="B10" s="318" t="s">
        <v>27</v>
      </c>
      <c r="C10" s="191">
        <v>42.954999999999998</v>
      </c>
      <c r="D10" s="449">
        <v>33</v>
      </c>
      <c r="E10" s="202">
        <v>58.85</v>
      </c>
      <c r="F10" s="202">
        <v>100.5</v>
      </c>
      <c r="G10" s="202">
        <v>28</v>
      </c>
      <c r="H10" s="202">
        <v>0</v>
      </c>
      <c r="I10" s="202"/>
      <c r="J10" s="202">
        <v>4</v>
      </c>
      <c r="K10" s="202">
        <v>3</v>
      </c>
      <c r="L10" s="767"/>
      <c r="M10" s="767"/>
      <c r="N10" s="767"/>
      <c r="O10" s="317"/>
      <c r="P10" s="317"/>
      <c r="Q10" s="366"/>
      <c r="R10" s="372" t="s">
        <v>160</v>
      </c>
    </row>
    <row r="11" spans="1:18" ht="13" customHeight="1" x14ac:dyDescent="0.2">
      <c r="A11" s="367">
        <v>3</v>
      </c>
      <c r="B11" s="318" t="s">
        <v>206</v>
      </c>
      <c r="C11" s="191">
        <v>71.819999999999993</v>
      </c>
      <c r="D11" s="449">
        <v>1</v>
      </c>
      <c r="E11" s="202">
        <v>59.9</v>
      </c>
      <c r="F11" s="202">
        <v>114.5</v>
      </c>
      <c r="G11" s="202">
        <v>31</v>
      </c>
      <c r="H11" s="202">
        <v>0.5</v>
      </c>
      <c r="I11" s="202"/>
      <c r="J11" s="202">
        <v>4</v>
      </c>
      <c r="K11" s="202">
        <v>2.5</v>
      </c>
      <c r="L11" s="767"/>
      <c r="M11" s="767"/>
      <c r="N11" s="767"/>
      <c r="O11" s="317"/>
      <c r="P11" s="317"/>
      <c r="Q11" s="366"/>
      <c r="R11" s="372" t="s">
        <v>161</v>
      </c>
    </row>
    <row r="12" spans="1:18" ht="13" customHeight="1" x14ac:dyDescent="0.2">
      <c r="A12" s="367">
        <v>4</v>
      </c>
      <c r="B12" s="318" t="s">
        <v>208</v>
      </c>
      <c r="C12" s="191">
        <v>63.215000000000003</v>
      </c>
      <c r="D12" s="449">
        <v>12</v>
      </c>
      <c r="E12" s="202">
        <v>55.9</v>
      </c>
      <c r="F12" s="202">
        <v>118</v>
      </c>
      <c r="G12" s="202">
        <v>28</v>
      </c>
      <c r="H12" s="202">
        <v>0</v>
      </c>
      <c r="I12" s="202"/>
      <c r="J12" s="202">
        <v>3</v>
      </c>
      <c r="K12" s="202">
        <v>2</v>
      </c>
      <c r="L12" s="767"/>
      <c r="M12" s="767"/>
      <c r="N12" s="767"/>
      <c r="O12" s="317"/>
      <c r="P12" s="317"/>
      <c r="Q12" s="366"/>
      <c r="R12" s="373"/>
    </row>
    <row r="13" spans="1:18" ht="13" customHeight="1" x14ac:dyDescent="0.2">
      <c r="A13" s="367">
        <v>5</v>
      </c>
      <c r="B13" s="318" t="s">
        <v>179</v>
      </c>
      <c r="C13" s="191">
        <v>68.435000000000002</v>
      </c>
      <c r="D13" s="449">
        <v>4</v>
      </c>
      <c r="E13" s="202">
        <v>57.65</v>
      </c>
      <c r="F13" s="202">
        <v>109</v>
      </c>
      <c r="G13" s="202">
        <v>29</v>
      </c>
      <c r="H13" s="202">
        <v>0</v>
      </c>
      <c r="I13" s="202"/>
      <c r="J13" s="202">
        <v>2</v>
      </c>
      <c r="K13" s="202">
        <v>2.5</v>
      </c>
      <c r="L13" s="767"/>
      <c r="M13" s="767"/>
      <c r="N13" s="767"/>
      <c r="O13" s="317"/>
      <c r="P13" s="317"/>
      <c r="Q13" s="366"/>
      <c r="R13" s="373"/>
    </row>
    <row r="14" spans="1:18" ht="13" customHeight="1" x14ac:dyDescent="0.2">
      <c r="A14" s="367">
        <v>6</v>
      </c>
      <c r="B14" s="318" t="s">
        <v>211</v>
      </c>
      <c r="C14" s="191">
        <v>45.6</v>
      </c>
      <c r="D14" s="449">
        <v>32</v>
      </c>
      <c r="E14" s="202">
        <v>57.6</v>
      </c>
      <c r="F14" s="202">
        <v>109.5</v>
      </c>
      <c r="G14" s="202">
        <v>30</v>
      </c>
      <c r="H14" s="202">
        <v>0</v>
      </c>
      <c r="I14" s="202"/>
      <c r="J14" s="202">
        <v>1.5</v>
      </c>
      <c r="K14" s="202">
        <v>0.5</v>
      </c>
      <c r="L14" s="767"/>
      <c r="M14" s="767"/>
      <c r="N14" s="767"/>
      <c r="O14" s="317"/>
      <c r="P14" s="317"/>
      <c r="Q14" s="366"/>
      <c r="R14" s="373"/>
    </row>
    <row r="15" spans="1:18" ht="13" customHeight="1" x14ac:dyDescent="0.2">
      <c r="A15" s="367">
        <v>7</v>
      </c>
      <c r="B15" s="318" t="s">
        <v>213</v>
      </c>
      <c r="C15" s="191">
        <v>67.8</v>
      </c>
      <c r="D15" s="449">
        <v>5</v>
      </c>
      <c r="E15" s="202">
        <v>58.8</v>
      </c>
      <c r="F15" s="202">
        <v>115</v>
      </c>
      <c r="G15" s="202">
        <v>32.5</v>
      </c>
      <c r="H15" s="202">
        <v>0.5</v>
      </c>
      <c r="I15" s="202"/>
      <c r="J15" s="202">
        <v>2</v>
      </c>
      <c r="K15" s="202">
        <v>1.5</v>
      </c>
      <c r="L15" s="767"/>
      <c r="M15" s="767"/>
      <c r="N15" s="767"/>
      <c r="O15" s="317"/>
      <c r="P15" s="317"/>
      <c r="Q15" s="366"/>
      <c r="R15" s="373"/>
    </row>
    <row r="16" spans="1:18" ht="13" customHeight="1" x14ac:dyDescent="0.2">
      <c r="A16" s="367">
        <v>8</v>
      </c>
      <c r="B16" s="318" t="s">
        <v>215</v>
      </c>
      <c r="C16" s="191">
        <v>57.42</v>
      </c>
      <c r="D16" s="449">
        <v>20</v>
      </c>
      <c r="E16" s="202">
        <v>59.05</v>
      </c>
      <c r="F16" s="202">
        <v>105</v>
      </c>
      <c r="G16" s="202">
        <v>33</v>
      </c>
      <c r="H16" s="202">
        <v>0</v>
      </c>
      <c r="I16" s="202"/>
      <c r="J16" s="202">
        <v>5</v>
      </c>
      <c r="K16" s="202">
        <v>2</v>
      </c>
      <c r="L16" s="767"/>
      <c r="M16" s="767"/>
      <c r="N16" s="767"/>
      <c r="O16" s="317"/>
      <c r="P16" s="317"/>
      <c r="Q16" s="366"/>
      <c r="R16" s="373"/>
    </row>
    <row r="17" spans="1:18" ht="13" customHeight="1" x14ac:dyDescent="0.2">
      <c r="A17" s="367">
        <v>9</v>
      </c>
      <c r="B17" s="318" t="s">
        <v>217</v>
      </c>
      <c r="C17" s="191">
        <v>71.385000000000005</v>
      </c>
      <c r="D17" s="449">
        <v>2</v>
      </c>
      <c r="E17" s="202">
        <v>60.4</v>
      </c>
      <c r="F17" s="202">
        <v>112.5</v>
      </c>
      <c r="G17" s="202">
        <v>29.5</v>
      </c>
      <c r="H17" s="202">
        <v>0.5</v>
      </c>
      <c r="I17" s="202"/>
      <c r="J17" s="202">
        <v>3</v>
      </c>
      <c r="K17" s="202">
        <v>0</v>
      </c>
      <c r="L17" s="767"/>
      <c r="M17" s="767"/>
      <c r="N17" s="767"/>
      <c r="O17" s="317"/>
      <c r="P17" s="317"/>
      <c r="Q17" s="366"/>
      <c r="R17" s="373"/>
    </row>
    <row r="18" spans="1:18" ht="13" customHeight="1" x14ac:dyDescent="0.2">
      <c r="A18" s="367">
        <v>10</v>
      </c>
      <c r="B18" s="318" t="s">
        <v>219</v>
      </c>
      <c r="C18" s="191">
        <v>49.414999999999999</v>
      </c>
      <c r="D18" s="449">
        <v>28</v>
      </c>
      <c r="E18" s="202">
        <v>58.35</v>
      </c>
      <c r="F18" s="202">
        <v>109</v>
      </c>
      <c r="G18" s="202">
        <v>29</v>
      </c>
      <c r="H18" s="202">
        <v>0</v>
      </c>
      <c r="I18" s="202"/>
      <c r="J18" s="202">
        <v>2.5</v>
      </c>
      <c r="K18" s="202">
        <v>2</v>
      </c>
      <c r="L18" s="767"/>
      <c r="M18" s="767"/>
      <c r="N18" s="767"/>
      <c r="O18" s="317"/>
      <c r="P18" s="317"/>
      <c r="Q18" s="366"/>
      <c r="R18" s="373"/>
    </row>
    <row r="19" spans="1:18" ht="13" customHeight="1" x14ac:dyDescent="0.2">
      <c r="A19" s="367">
        <v>11</v>
      </c>
      <c r="B19" s="318" t="s">
        <v>221</v>
      </c>
      <c r="C19" s="191">
        <v>56.564999999999998</v>
      </c>
      <c r="D19" s="449">
        <v>22</v>
      </c>
      <c r="E19" s="202">
        <v>57.6</v>
      </c>
      <c r="F19" s="202">
        <v>110</v>
      </c>
      <c r="G19" s="202">
        <v>30</v>
      </c>
      <c r="H19" s="202">
        <v>0</v>
      </c>
      <c r="I19" s="202"/>
      <c r="J19" s="202">
        <v>7</v>
      </c>
      <c r="K19" s="202">
        <v>0.5</v>
      </c>
      <c r="L19" s="767"/>
      <c r="M19" s="767"/>
      <c r="N19" s="767"/>
      <c r="O19" s="317"/>
      <c r="P19" s="317"/>
      <c r="Q19" s="366"/>
      <c r="R19" s="373"/>
    </row>
    <row r="20" spans="1:18" ht="13" customHeight="1" x14ac:dyDescent="0.2">
      <c r="A20" s="367">
        <v>12</v>
      </c>
      <c r="B20" s="318" t="s">
        <v>223</v>
      </c>
      <c r="C20" s="191">
        <v>57.115000000000002</v>
      </c>
      <c r="D20" s="449">
        <v>21</v>
      </c>
      <c r="E20" s="202">
        <v>59.55</v>
      </c>
      <c r="F20" s="202">
        <v>109.5</v>
      </c>
      <c r="G20" s="202">
        <v>28.5</v>
      </c>
      <c r="H20" s="202">
        <v>0</v>
      </c>
      <c r="I20" s="202"/>
      <c r="J20" s="202">
        <v>6</v>
      </c>
      <c r="K20" s="202">
        <v>0</v>
      </c>
      <c r="L20" s="767"/>
      <c r="M20" s="767"/>
      <c r="N20" s="767"/>
      <c r="O20" s="317"/>
      <c r="P20" s="317"/>
      <c r="Q20" s="366"/>
      <c r="R20" s="373"/>
    </row>
    <row r="21" spans="1:18" ht="13" customHeight="1" x14ac:dyDescent="0.2">
      <c r="A21" s="367">
        <v>13</v>
      </c>
      <c r="B21" s="318" t="s">
        <v>225</v>
      </c>
      <c r="C21" s="191">
        <v>63.515000000000001</v>
      </c>
      <c r="D21" s="449">
        <v>11</v>
      </c>
      <c r="E21" s="202">
        <v>58.3</v>
      </c>
      <c r="F21" s="202">
        <v>108.5</v>
      </c>
      <c r="G21" s="202">
        <v>29.5</v>
      </c>
      <c r="H21" s="202">
        <v>0</v>
      </c>
      <c r="I21" s="202"/>
      <c r="J21" s="202">
        <v>3.5</v>
      </c>
      <c r="K21" s="202">
        <v>0</v>
      </c>
      <c r="L21" s="767"/>
      <c r="M21" s="767"/>
      <c r="N21" s="767"/>
      <c r="O21" s="317"/>
      <c r="P21" s="317"/>
      <c r="Q21" s="366"/>
      <c r="R21" s="373"/>
    </row>
    <row r="22" spans="1:18" ht="13" customHeight="1" x14ac:dyDescent="0.2">
      <c r="A22" s="367">
        <v>14</v>
      </c>
      <c r="B22" s="318" t="s">
        <v>227</v>
      </c>
      <c r="C22" s="191">
        <v>56.3</v>
      </c>
      <c r="D22" s="449">
        <v>23</v>
      </c>
      <c r="E22" s="202">
        <v>57.35</v>
      </c>
      <c r="F22" s="202">
        <v>116</v>
      </c>
      <c r="G22" s="202">
        <v>33.5</v>
      </c>
      <c r="H22" s="202">
        <v>1</v>
      </c>
      <c r="I22" s="202"/>
      <c r="J22" s="202">
        <v>6.5</v>
      </c>
      <c r="K22" s="202">
        <v>0.5</v>
      </c>
      <c r="L22" s="767"/>
      <c r="M22" s="767"/>
      <c r="N22" s="767"/>
      <c r="O22" s="317"/>
      <c r="P22" s="317"/>
      <c r="Q22" s="366"/>
      <c r="R22" s="373"/>
    </row>
    <row r="23" spans="1:18" ht="13" customHeight="1" x14ac:dyDescent="0.2">
      <c r="A23" s="367">
        <v>15</v>
      </c>
      <c r="B23" s="318" t="s">
        <v>229</v>
      </c>
      <c r="C23" s="191">
        <v>59.155000000000001</v>
      </c>
      <c r="D23" s="449">
        <v>16</v>
      </c>
      <c r="E23" s="202">
        <v>57.8</v>
      </c>
      <c r="F23" s="202">
        <v>109.5</v>
      </c>
      <c r="G23" s="202">
        <v>30</v>
      </c>
      <c r="H23" s="202">
        <v>0</v>
      </c>
      <c r="I23" s="202"/>
      <c r="J23" s="202">
        <v>3.5</v>
      </c>
      <c r="K23" s="202">
        <v>6</v>
      </c>
      <c r="L23" s="767"/>
      <c r="M23" s="767"/>
      <c r="N23" s="767"/>
      <c r="O23" s="317"/>
      <c r="P23" s="317"/>
      <c r="Q23" s="366"/>
      <c r="R23" s="373"/>
    </row>
    <row r="24" spans="1:18" ht="13" customHeight="1" x14ac:dyDescent="0.2">
      <c r="A24" s="367">
        <v>16</v>
      </c>
      <c r="B24" s="318" t="s">
        <v>231</v>
      </c>
      <c r="C24" s="191">
        <v>62.47</v>
      </c>
      <c r="D24" s="449">
        <v>13</v>
      </c>
      <c r="E24" s="202">
        <v>54.65</v>
      </c>
      <c r="F24" s="202">
        <v>119.5</v>
      </c>
      <c r="G24" s="202">
        <v>32.5</v>
      </c>
      <c r="H24" s="202">
        <v>3</v>
      </c>
      <c r="I24" s="202"/>
      <c r="J24" s="202">
        <v>5</v>
      </c>
      <c r="K24" s="202">
        <v>1</v>
      </c>
      <c r="L24" s="767"/>
      <c r="M24" s="767"/>
      <c r="N24" s="767"/>
      <c r="O24" s="317"/>
      <c r="P24" s="317"/>
      <c r="Q24" s="366"/>
      <c r="R24" s="373"/>
    </row>
    <row r="25" spans="1:18" ht="13" customHeight="1" x14ac:dyDescent="0.2">
      <c r="A25" s="367">
        <v>17</v>
      </c>
      <c r="B25" s="318" t="s">
        <v>233</v>
      </c>
      <c r="C25" s="191">
        <v>66.334999999999994</v>
      </c>
      <c r="D25" s="449">
        <v>6</v>
      </c>
      <c r="E25" s="202">
        <v>57.85</v>
      </c>
      <c r="F25" s="202">
        <v>109</v>
      </c>
      <c r="G25" s="202">
        <v>29</v>
      </c>
      <c r="H25" s="202">
        <v>0</v>
      </c>
      <c r="I25" s="202"/>
      <c r="J25" s="202">
        <v>3.5</v>
      </c>
      <c r="K25" s="202">
        <v>2</v>
      </c>
      <c r="L25" s="767"/>
      <c r="M25" s="767"/>
      <c r="N25" s="767"/>
      <c r="O25" s="317"/>
      <c r="P25" s="317"/>
      <c r="Q25" s="366"/>
      <c r="R25" s="373"/>
    </row>
    <row r="26" spans="1:18" ht="13" customHeight="1" x14ac:dyDescent="0.2">
      <c r="A26" s="367">
        <v>18</v>
      </c>
      <c r="B26" s="318" t="s">
        <v>235</v>
      </c>
      <c r="C26" s="191">
        <v>65.905000000000001</v>
      </c>
      <c r="D26" s="449">
        <v>9</v>
      </c>
      <c r="E26" s="202">
        <v>57.7</v>
      </c>
      <c r="F26" s="202">
        <v>106</v>
      </c>
      <c r="G26" s="202">
        <v>30.5</v>
      </c>
      <c r="H26" s="202">
        <v>0</v>
      </c>
      <c r="I26" s="202"/>
      <c r="J26" s="202">
        <v>1.5</v>
      </c>
      <c r="K26" s="202">
        <v>1</v>
      </c>
      <c r="L26" s="767"/>
      <c r="M26" s="767"/>
      <c r="N26" s="767"/>
      <c r="O26" s="317"/>
      <c r="P26" s="317"/>
      <c r="Q26" s="366"/>
      <c r="R26" s="373"/>
    </row>
    <row r="27" spans="1:18" ht="13" customHeight="1" x14ac:dyDescent="0.2">
      <c r="A27" s="367">
        <v>19</v>
      </c>
      <c r="B27" s="318" t="s">
        <v>237</v>
      </c>
      <c r="C27" s="191">
        <v>68.48</v>
      </c>
      <c r="D27" s="449">
        <v>3</v>
      </c>
      <c r="E27" s="202">
        <v>56.4</v>
      </c>
      <c r="F27" s="202">
        <v>104.5</v>
      </c>
      <c r="G27" s="202">
        <v>30</v>
      </c>
      <c r="H27" s="202">
        <v>0.5</v>
      </c>
      <c r="I27" s="202"/>
      <c r="J27" s="202">
        <v>5.5</v>
      </c>
      <c r="K27" s="202">
        <v>0</v>
      </c>
      <c r="L27" s="767"/>
      <c r="M27" s="767"/>
      <c r="N27" s="767"/>
      <c r="O27" s="317"/>
      <c r="P27" s="317"/>
      <c r="Q27" s="366"/>
      <c r="R27" s="373"/>
    </row>
    <row r="28" spans="1:18" ht="13" customHeight="1" x14ac:dyDescent="0.2">
      <c r="A28" s="367">
        <v>20</v>
      </c>
      <c r="B28" s="318" t="s">
        <v>239</v>
      </c>
      <c r="C28" s="191">
        <v>66.194999999999993</v>
      </c>
      <c r="D28" s="449">
        <v>7</v>
      </c>
      <c r="E28" s="202">
        <v>56.85</v>
      </c>
      <c r="F28" s="202">
        <v>117</v>
      </c>
      <c r="G28" s="202">
        <v>32</v>
      </c>
      <c r="H28" s="202">
        <v>0.5</v>
      </c>
      <c r="I28" s="202"/>
      <c r="J28" s="202">
        <v>3.5</v>
      </c>
      <c r="K28" s="202">
        <v>5.5</v>
      </c>
      <c r="L28" s="767"/>
      <c r="M28" s="767"/>
      <c r="N28" s="767"/>
      <c r="O28" s="317"/>
      <c r="P28" s="317"/>
      <c r="Q28" s="366"/>
      <c r="R28" s="373"/>
    </row>
    <row r="29" spans="1:18" ht="13" customHeight="1" x14ac:dyDescent="0.2">
      <c r="A29" s="367">
        <v>21</v>
      </c>
      <c r="B29" s="318" t="s">
        <v>242</v>
      </c>
      <c r="C29" s="191">
        <v>55.36</v>
      </c>
      <c r="D29" s="449">
        <v>25</v>
      </c>
      <c r="E29" s="202">
        <v>55.35</v>
      </c>
      <c r="F29" s="202">
        <v>118.5</v>
      </c>
      <c r="G29" s="202">
        <v>33.5</v>
      </c>
      <c r="H29" s="202">
        <v>4.5</v>
      </c>
      <c r="I29" s="202"/>
      <c r="J29" s="202">
        <v>2.5</v>
      </c>
      <c r="K29" s="202">
        <v>5</v>
      </c>
      <c r="L29" s="767"/>
      <c r="M29" s="767"/>
      <c r="N29" s="767"/>
      <c r="O29" s="317"/>
      <c r="P29" s="317"/>
      <c r="Q29" s="366"/>
      <c r="R29" s="373"/>
    </row>
    <row r="30" spans="1:18" ht="13" customHeight="1" x14ac:dyDescent="0.2">
      <c r="A30" s="367">
        <v>22</v>
      </c>
      <c r="B30" s="318" t="s">
        <v>244</v>
      </c>
      <c r="C30" s="191">
        <v>54.83</v>
      </c>
      <c r="D30" s="449">
        <v>27</v>
      </c>
      <c r="E30" s="202">
        <v>59.95</v>
      </c>
      <c r="F30" s="202">
        <v>119.5</v>
      </c>
      <c r="G30" s="202">
        <v>30.5</v>
      </c>
      <c r="H30" s="202">
        <v>0</v>
      </c>
      <c r="I30" s="202"/>
      <c r="J30" s="202">
        <v>1.5</v>
      </c>
      <c r="K30" s="202">
        <v>5</v>
      </c>
      <c r="L30" s="767"/>
      <c r="M30" s="767"/>
      <c r="N30" s="767"/>
      <c r="O30" s="317"/>
      <c r="P30" s="317"/>
      <c r="Q30" s="366"/>
      <c r="R30" s="373"/>
    </row>
    <row r="31" spans="1:18" ht="13" customHeight="1" x14ac:dyDescent="0.2">
      <c r="A31" s="367">
        <v>23</v>
      </c>
      <c r="B31" s="318" t="s">
        <v>246</v>
      </c>
      <c r="C31" s="191">
        <v>55.024999999999999</v>
      </c>
      <c r="D31" s="449">
        <v>26</v>
      </c>
      <c r="E31" s="202">
        <v>59.1</v>
      </c>
      <c r="F31" s="202">
        <v>115</v>
      </c>
      <c r="G31" s="202">
        <v>30.5</v>
      </c>
      <c r="H31" s="202">
        <v>0</v>
      </c>
      <c r="I31" s="202"/>
      <c r="J31" s="202">
        <v>6</v>
      </c>
      <c r="K31" s="202">
        <v>0</v>
      </c>
      <c r="L31" s="767"/>
      <c r="M31" s="767"/>
      <c r="N31" s="767"/>
      <c r="O31" s="317"/>
      <c r="P31" s="317"/>
      <c r="Q31" s="366"/>
      <c r="R31" s="373"/>
    </row>
    <row r="32" spans="1:18" ht="13" customHeight="1" x14ac:dyDescent="0.2">
      <c r="A32" s="367">
        <v>24</v>
      </c>
      <c r="B32" s="318" t="s">
        <v>248</v>
      </c>
      <c r="C32" s="191">
        <v>57.795000000000002</v>
      </c>
      <c r="D32" s="449">
        <v>19</v>
      </c>
      <c r="E32" s="202">
        <v>58.75</v>
      </c>
      <c r="F32" s="202">
        <v>104.5</v>
      </c>
      <c r="G32" s="202">
        <v>29</v>
      </c>
      <c r="H32" s="202">
        <v>0</v>
      </c>
      <c r="I32" s="202"/>
      <c r="J32" s="202">
        <v>4.5</v>
      </c>
      <c r="K32" s="202">
        <v>2.5</v>
      </c>
      <c r="L32" s="767"/>
      <c r="M32" s="767"/>
      <c r="N32" s="767"/>
      <c r="O32" s="317"/>
      <c r="P32" s="317"/>
      <c r="Q32" s="366"/>
      <c r="R32" s="373"/>
    </row>
    <row r="33" spans="1:18" ht="13" customHeight="1" x14ac:dyDescent="0.2">
      <c r="A33" s="367">
        <v>25</v>
      </c>
      <c r="B33" s="318" t="s">
        <v>250</v>
      </c>
      <c r="C33" s="191">
        <v>49.22</v>
      </c>
      <c r="D33" s="449">
        <v>30</v>
      </c>
      <c r="E33" s="202">
        <v>58.45</v>
      </c>
      <c r="F33" s="202">
        <v>106</v>
      </c>
      <c r="G33" s="202">
        <v>28</v>
      </c>
      <c r="H33" s="202">
        <v>0</v>
      </c>
      <c r="I33" s="202"/>
      <c r="J33" s="202">
        <v>3.5</v>
      </c>
      <c r="K33" s="202">
        <v>3</v>
      </c>
      <c r="L33" s="767"/>
      <c r="M33" s="767"/>
      <c r="N33" s="767"/>
      <c r="O33" s="317"/>
      <c r="P33" s="317"/>
      <c r="Q33" s="366"/>
      <c r="R33" s="373"/>
    </row>
    <row r="34" spans="1:18" ht="13" customHeight="1" x14ac:dyDescent="0.2">
      <c r="A34" s="367">
        <v>26</v>
      </c>
      <c r="B34" s="318" t="s">
        <v>252</v>
      </c>
      <c r="C34" s="191">
        <v>61.045000000000002</v>
      </c>
      <c r="D34" s="449">
        <v>14</v>
      </c>
      <c r="E34" s="202">
        <v>57.5</v>
      </c>
      <c r="F34" s="202">
        <v>115</v>
      </c>
      <c r="G34" s="202">
        <v>31.5</v>
      </c>
      <c r="H34" s="202">
        <v>0.5</v>
      </c>
      <c r="I34" s="202"/>
      <c r="J34" s="202">
        <v>5.5</v>
      </c>
      <c r="K34" s="202">
        <v>1.5</v>
      </c>
      <c r="L34" s="767"/>
      <c r="M34" s="767"/>
      <c r="N34" s="767"/>
      <c r="O34" s="317"/>
      <c r="P34" s="317"/>
      <c r="Q34" s="366"/>
      <c r="R34" s="373"/>
    </row>
    <row r="35" spans="1:18" ht="13" customHeight="1" x14ac:dyDescent="0.2">
      <c r="A35" s="367">
        <v>27</v>
      </c>
      <c r="B35" s="318" t="s">
        <v>254</v>
      </c>
      <c r="C35" s="191">
        <v>49.4</v>
      </c>
      <c r="D35" s="449">
        <v>29</v>
      </c>
      <c r="E35" s="202">
        <v>57.2</v>
      </c>
      <c r="F35" s="202">
        <v>115</v>
      </c>
      <c r="G35" s="202">
        <v>30</v>
      </c>
      <c r="H35" s="202">
        <v>0</v>
      </c>
      <c r="I35" s="202"/>
      <c r="J35" s="202">
        <v>5.5</v>
      </c>
      <c r="K35" s="202">
        <v>4.5</v>
      </c>
      <c r="L35" s="767"/>
      <c r="M35" s="767"/>
      <c r="N35" s="767"/>
      <c r="O35" s="317"/>
      <c r="P35" s="317"/>
      <c r="Q35" s="366"/>
      <c r="R35" s="373"/>
    </row>
    <row r="36" spans="1:18" ht="13" customHeight="1" x14ac:dyDescent="0.2">
      <c r="A36" s="367">
        <v>28</v>
      </c>
      <c r="B36" s="318" t="s">
        <v>256</v>
      </c>
      <c r="C36" s="191">
        <v>58.664999999999999</v>
      </c>
      <c r="D36" s="449">
        <v>17</v>
      </c>
      <c r="E36" s="202">
        <v>58.75</v>
      </c>
      <c r="F36" s="202">
        <v>107.5</v>
      </c>
      <c r="G36" s="202">
        <v>31</v>
      </c>
      <c r="H36" s="202">
        <v>0</v>
      </c>
      <c r="I36" s="202"/>
      <c r="J36" s="202">
        <v>2</v>
      </c>
      <c r="K36" s="202">
        <v>0</v>
      </c>
      <c r="L36" s="767"/>
      <c r="M36" s="767"/>
      <c r="N36" s="767"/>
      <c r="O36" s="317"/>
      <c r="P36" s="317"/>
      <c r="Q36" s="366"/>
      <c r="R36" s="373"/>
    </row>
    <row r="37" spans="1:18" ht="13" customHeight="1" x14ac:dyDescent="0.2">
      <c r="A37" s="367">
        <v>29</v>
      </c>
      <c r="B37" s="318" t="s">
        <v>258</v>
      </c>
      <c r="C37" s="191">
        <v>45.784999999999997</v>
      </c>
      <c r="D37" s="449">
        <v>31</v>
      </c>
      <c r="E37" s="202">
        <v>60.15</v>
      </c>
      <c r="F37" s="202">
        <v>110.5</v>
      </c>
      <c r="G37" s="202">
        <v>32</v>
      </c>
      <c r="H37" s="202">
        <v>0</v>
      </c>
      <c r="I37" s="202"/>
      <c r="J37" s="202">
        <v>6</v>
      </c>
      <c r="K37" s="202">
        <v>5</v>
      </c>
      <c r="L37" s="767"/>
      <c r="M37" s="767"/>
      <c r="N37" s="767"/>
      <c r="O37" s="317"/>
      <c r="P37" s="317"/>
      <c r="Q37" s="366"/>
      <c r="R37" s="373"/>
    </row>
    <row r="38" spans="1:18" ht="13" customHeight="1" x14ac:dyDescent="0.2">
      <c r="A38" s="367">
        <v>30</v>
      </c>
      <c r="B38" s="318" t="s">
        <v>260</v>
      </c>
      <c r="C38" s="191">
        <v>56.03</v>
      </c>
      <c r="D38" s="449">
        <v>24</v>
      </c>
      <c r="E38" s="202">
        <v>58.5</v>
      </c>
      <c r="F38" s="202">
        <v>110</v>
      </c>
      <c r="G38" s="202">
        <v>29</v>
      </c>
      <c r="H38" s="202">
        <v>0</v>
      </c>
      <c r="I38" s="202"/>
      <c r="J38" s="202">
        <v>4.5</v>
      </c>
      <c r="K38" s="202">
        <v>0</v>
      </c>
      <c r="L38" s="767"/>
      <c r="M38" s="767"/>
      <c r="N38" s="767"/>
      <c r="O38" s="317"/>
      <c r="P38" s="317"/>
      <c r="Q38" s="366"/>
      <c r="R38" s="373"/>
    </row>
    <row r="39" spans="1:18" ht="13" customHeight="1" x14ac:dyDescent="0.2">
      <c r="A39" s="367">
        <v>31</v>
      </c>
      <c r="B39" s="318" t="s">
        <v>262</v>
      </c>
      <c r="C39" s="191">
        <v>59.73</v>
      </c>
      <c r="D39" s="449">
        <v>15</v>
      </c>
      <c r="E39" s="202">
        <v>57.15</v>
      </c>
      <c r="F39" s="202">
        <v>112</v>
      </c>
      <c r="G39" s="202">
        <v>27.5</v>
      </c>
      <c r="H39" s="202">
        <v>0</v>
      </c>
      <c r="I39" s="202"/>
      <c r="J39" s="202">
        <v>4</v>
      </c>
      <c r="K39" s="202">
        <v>0</v>
      </c>
      <c r="L39" s="767"/>
      <c r="M39" s="767"/>
      <c r="N39" s="767"/>
      <c r="O39" s="317"/>
      <c r="P39" s="317"/>
      <c r="Q39" s="366"/>
      <c r="R39" s="373"/>
    </row>
    <row r="40" spans="1:18" ht="13" customHeight="1" x14ac:dyDescent="0.2">
      <c r="A40" s="367">
        <v>32</v>
      </c>
      <c r="B40" s="318" t="s">
        <v>263</v>
      </c>
      <c r="C40" s="191">
        <v>63.6</v>
      </c>
      <c r="D40" s="449">
        <v>10</v>
      </c>
      <c r="E40" s="202">
        <v>57.95</v>
      </c>
      <c r="F40" s="202">
        <v>111.5</v>
      </c>
      <c r="G40" s="202">
        <v>28.5</v>
      </c>
      <c r="H40" s="202">
        <v>0</v>
      </c>
      <c r="I40" s="202"/>
      <c r="J40" s="202">
        <v>4</v>
      </c>
      <c r="K40" s="202">
        <v>0.5</v>
      </c>
      <c r="L40" s="767"/>
      <c r="M40" s="767"/>
      <c r="N40" s="767"/>
      <c r="O40" s="317"/>
      <c r="P40" s="317"/>
      <c r="Q40" s="366"/>
      <c r="R40" s="373"/>
    </row>
    <row r="41" spans="1:18" s="7" customFormat="1" ht="13" customHeight="1" x14ac:dyDescent="0.2">
      <c r="A41" s="368">
        <v>33</v>
      </c>
      <c r="B41" s="369" t="s">
        <v>264</v>
      </c>
      <c r="C41" s="851">
        <v>66.015000000000001</v>
      </c>
      <c r="D41" s="852">
        <v>8</v>
      </c>
      <c r="E41" s="853">
        <v>57.75</v>
      </c>
      <c r="F41" s="853">
        <v>105</v>
      </c>
      <c r="G41" s="853">
        <v>30</v>
      </c>
      <c r="H41" s="853">
        <v>0</v>
      </c>
      <c r="I41" s="853"/>
      <c r="J41" s="853">
        <v>1.5</v>
      </c>
      <c r="K41" s="853">
        <v>1</v>
      </c>
      <c r="L41" s="780"/>
      <c r="M41" s="780"/>
      <c r="N41" s="780"/>
      <c r="O41" s="369"/>
      <c r="P41" s="369"/>
      <c r="Q41" s="370"/>
      <c r="R41" s="374"/>
    </row>
    <row r="42" spans="1:18" x14ac:dyDescent="0.2">
      <c r="A42" s="7" t="s">
        <v>26</v>
      </c>
      <c r="B42" s="7"/>
      <c r="C42" s="313">
        <v>59.118299999999998</v>
      </c>
      <c r="D42" s="313"/>
      <c r="E42" s="313">
        <v>58.065199999999997</v>
      </c>
      <c r="F42" s="313">
        <v>110.9545</v>
      </c>
      <c r="G42" s="313">
        <v>30.2424</v>
      </c>
      <c r="H42" s="313">
        <v>0.34849999999999998</v>
      </c>
      <c r="I42" s="313"/>
      <c r="J42" s="313">
        <v>3.9091</v>
      </c>
      <c r="K42" s="313">
        <v>1.8788</v>
      </c>
      <c r="L42" s="7"/>
      <c r="M42" s="7"/>
      <c r="N42" s="7"/>
      <c r="O42" s="7"/>
      <c r="P42" s="7"/>
      <c r="Q42" s="7"/>
      <c r="R42" s="7"/>
    </row>
    <row r="44" spans="1:18" x14ac:dyDescent="0.2">
      <c r="A44" s="1" t="s">
        <v>157</v>
      </c>
    </row>
  </sheetData>
  <mergeCells count="1">
    <mergeCell ref="N5:O5"/>
  </mergeCells>
  <printOptions horizontalCentered="1" gridLinesSet="0"/>
  <pageMargins left="0.5" right="0.5" top="1.1000000000000001" bottom="0.25" header="0.25" footer="0.5"/>
  <pageSetup scale="76" orientation="landscape" horizontalDpi="4294967292" r:id="rId1"/>
  <headerFooter alignWithMargins="0">
    <oddHeader>&amp;C2015-2016 UNIFORM SOUTHERN SOFT RED WINTER WHEAT NURSERY
DATA SHEET</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8" sqref="G28"/>
    </sheetView>
  </sheetViews>
  <sheetFormatPr defaultRowHeight="12.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workbookViewId="0">
      <pane ySplit="4" topLeftCell="A5" activePane="bottomLeft" state="frozen"/>
      <selection pane="bottomLeft" activeCell="H38" sqref="H6:H38"/>
    </sheetView>
  </sheetViews>
  <sheetFormatPr defaultColWidth="8.90625" defaultRowHeight="12.5" x14ac:dyDescent="0.25"/>
  <cols>
    <col min="1" max="1" width="5.81640625" style="407" customWidth="1"/>
    <col min="2" max="2" width="25.6328125" style="407" customWidth="1"/>
    <col min="3" max="8" width="10.6328125" style="444" customWidth="1"/>
    <col min="9" max="16384" width="8.90625" style="407"/>
  </cols>
  <sheetData>
    <row r="1" spans="1:11" ht="13" x14ac:dyDescent="0.3">
      <c r="A1" s="521"/>
      <c r="B1" s="522" t="s">
        <v>266</v>
      </c>
      <c r="C1" s="523"/>
      <c r="D1" s="523"/>
      <c r="E1" s="523"/>
      <c r="F1" s="523"/>
      <c r="G1" s="523"/>
      <c r="H1" s="523"/>
    </row>
    <row r="2" spans="1:11" ht="13" x14ac:dyDescent="0.3">
      <c r="A2" s="521"/>
      <c r="B2" s="521"/>
      <c r="C2" s="523" t="s">
        <v>190</v>
      </c>
      <c r="D2" s="523" t="s">
        <v>191</v>
      </c>
      <c r="E2" s="523" t="s">
        <v>192</v>
      </c>
      <c r="F2" s="523" t="s">
        <v>267</v>
      </c>
      <c r="G2" s="523" t="s">
        <v>162</v>
      </c>
      <c r="H2" s="523" t="s">
        <v>163</v>
      </c>
    </row>
    <row r="3" spans="1:11" ht="13" x14ac:dyDescent="0.3">
      <c r="A3" s="524" t="s">
        <v>39</v>
      </c>
      <c r="B3" s="524" t="s">
        <v>138</v>
      </c>
      <c r="C3" s="525" t="s">
        <v>20</v>
      </c>
      <c r="D3" s="525" t="s">
        <v>194</v>
      </c>
      <c r="E3" s="525" t="s">
        <v>195</v>
      </c>
      <c r="F3" s="525" t="s">
        <v>196</v>
      </c>
      <c r="G3" s="525" t="s">
        <v>164</v>
      </c>
      <c r="H3" s="525" t="s">
        <v>165</v>
      </c>
    </row>
    <row r="4" spans="1:11" s="418" customFormat="1" ht="10.5" x14ac:dyDescent="0.25">
      <c r="A4" s="526"/>
      <c r="B4" s="526"/>
      <c r="C4" s="527" t="s">
        <v>60</v>
      </c>
      <c r="D4" s="527" t="s">
        <v>17</v>
      </c>
      <c r="E4" s="527" t="s">
        <v>62</v>
      </c>
      <c r="F4" s="528" t="s">
        <v>19</v>
      </c>
      <c r="G4" s="528" t="s">
        <v>19</v>
      </c>
      <c r="H4" s="528" t="s">
        <v>19</v>
      </c>
    </row>
    <row r="5" spans="1:11" x14ac:dyDescent="0.25">
      <c r="A5" s="419"/>
      <c r="B5" s="419"/>
      <c r="C5" s="420"/>
      <c r="D5" s="420"/>
      <c r="E5" s="420"/>
      <c r="F5" s="420"/>
      <c r="G5" s="420"/>
      <c r="H5" s="420"/>
    </row>
    <row r="6" spans="1:11" ht="13" x14ac:dyDescent="0.3">
      <c r="A6" s="423">
        <v>1</v>
      </c>
      <c r="B6" s="423" t="s">
        <v>0</v>
      </c>
      <c r="C6" s="420">
        <v>32.693403643678153</v>
      </c>
      <c r="D6" s="420">
        <v>50.3</v>
      </c>
      <c r="E6" s="420">
        <v>101</v>
      </c>
      <c r="F6" s="420">
        <v>4.5</v>
      </c>
      <c r="G6" s="420">
        <v>3</v>
      </c>
      <c r="H6" s="420">
        <v>6</v>
      </c>
      <c r="I6" s="529"/>
      <c r="J6" s="529"/>
      <c r="K6" s="529"/>
    </row>
    <row r="7" spans="1:11" ht="13" x14ac:dyDescent="0.3">
      <c r="A7" s="423">
        <v>2</v>
      </c>
      <c r="B7" s="423" t="s">
        <v>268</v>
      </c>
      <c r="C7" s="420">
        <v>49.788157931034476</v>
      </c>
      <c r="D7" s="420">
        <v>56.45</v>
      </c>
      <c r="E7" s="420">
        <v>92.5</v>
      </c>
      <c r="F7" s="420">
        <v>3</v>
      </c>
      <c r="G7" s="420">
        <v>2</v>
      </c>
      <c r="H7" s="420">
        <v>4.25</v>
      </c>
    </row>
    <row r="8" spans="1:11" ht="13" x14ac:dyDescent="0.3">
      <c r="A8" s="423">
        <v>3</v>
      </c>
      <c r="B8" s="423" t="s">
        <v>270</v>
      </c>
      <c r="C8" s="420">
        <v>23.021161609195403</v>
      </c>
      <c r="D8" s="420">
        <v>52.6</v>
      </c>
      <c r="E8" s="420" t="s">
        <v>269</v>
      </c>
      <c r="F8" s="420">
        <v>5.5</v>
      </c>
      <c r="G8" s="420">
        <v>1</v>
      </c>
      <c r="H8" s="420">
        <v>7</v>
      </c>
      <c r="I8" s="529"/>
      <c r="J8" s="529"/>
      <c r="K8" s="529"/>
    </row>
    <row r="9" spans="1:11" ht="13" x14ac:dyDescent="0.3">
      <c r="A9" s="423">
        <v>4</v>
      </c>
      <c r="B9" s="423" t="s">
        <v>208</v>
      </c>
      <c r="C9" s="420">
        <v>25.444642528735628</v>
      </c>
      <c r="D9" s="420">
        <v>52.2</v>
      </c>
      <c r="E9" s="420" t="s">
        <v>269</v>
      </c>
      <c r="F9" s="420">
        <v>2</v>
      </c>
      <c r="G9" s="420">
        <v>1</v>
      </c>
      <c r="H9" s="420">
        <v>6.5</v>
      </c>
      <c r="I9" s="529"/>
      <c r="J9" s="529"/>
      <c r="K9" s="529"/>
    </row>
    <row r="10" spans="1:11" s="429" customFormat="1" ht="13" x14ac:dyDescent="0.3">
      <c r="A10" s="425">
        <v>5</v>
      </c>
      <c r="B10" s="425" t="s">
        <v>179</v>
      </c>
      <c r="C10" s="426">
        <v>42.247970017241371</v>
      </c>
      <c r="D10" s="426">
        <v>50</v>
      </c>
      <c r="E10" s="426">
        <v>103.5</v>
      </c>
      <c r="F10" s="426">
        <v>3</v>
      </c>
      <c r="G10" s="426">
        <v>1</v>
      </c>
      <c r="H10" s="426">
        <v>4</v>
      </c>
    </row>
    <row r="11" spans="1:11" ht="13" x14ac:dyDescent="0.3">
      <c r="A11" s="430">
        <v>6</v>
      </c>
      <c r="B11" s="430" t="s">
        <v>211</v>
      </c>
      <c r="C11" s="431">
        <v>26.180614540229886</v>
      </c>
      <c r="D11" s="431">
        <v>54.5</v>
      </c>
      <c r="E11" s="431" t="s">
        <v>269</v>
      </c>
      <c r="F11" s="431">
        <v>5</v>
      </c>
      <c r="G11" s="431">
        <v>0</v>
      </c>
      <c r="H11" s="431">
        <v>6</v>
      </c>
    </row>
    <row r="12" spans="1:11" ht="13" x14ac:dyDescent="0.3">
      <c r="A12" s="423">
        <v>7</v>
      </c>
      <c r="B12" s="423" t="s">
        <v>213</v>
      </c>
      <c r="C12" s="420">
        <v>8.8049643678160905</v>
      </c>
      <c r="D12" s="420"/>
      <c r="E12" s="420" t="s">
        <v>271</v>
      </c>
      <c r="F12" s="420">
        <v>6</v>
      </c>
      <c r="G12" s="420">
        <v>0</v>
      </c>
      <c r="H12" s="420">
        <v>6.25</v>
      </c>
    </row>
    <row r="13" spans="1:11" ht="13" x14ac:dyDescent="0.3">
      <c r="A13" s="423">
        <v>8</v>
      </c>
      <c r="B13" s="423" t="s">
        <v>215</v>
      </c>
      <c r="C13" s="420">
        <v>35.290659540229882</v>
      </c>
      <c r="D13" s="420">
        <v>55.3</v>
      </c>
      <c r="E13" s="420">
        <v>92.5</v>
      </c>
      <c r="F13" s="420">
        <v>5.5</v>
      </c>
      <c r="G13" s="420">
        <v>1</v>
      </c>
      <c r="H13" s="420">
        <v>4.75</v>
      </c>
      <c r="I13" s="529"/>
      <c r="J13" s="529"/>
      <c r="K13" s="529"/>
    </row>
    <row r="14" spans="1:11" ht="13" x14ac:dyDescent="0.3">
      <c r="A14" s="423">
        <v>9</v>
      </c>
      <c r="B14" s="423" t="s">
        <v>217</v>
      </c>
      <c r="C14" s="420">
        <v>45.391254091954011</v>
      </c>
      <c r="D14" s="420">
        <v>51.45</v>
      </c>
      <c r="E14" s="420">
        <v>101.5</v>
      </c>
      <c r="F14" s="420">
        <v>4.5</v>
      </c>
      <c r="G14" s="420">
        <v>0</v>
      </c>
      <c r="H14" s="420">
        <v>4</v>
      </c>
      <c r="I14" s="529"/>
      <c r="J14" s="529"/>
      <c r="K14" s="529"/>
    </row>
    <row r="15" spans="1:11" s="429" customFormat="1" ht="13" x14ac:dyDescent="0.3">
      <c r="A15" s="425">
        <v>10</v>
      </c>
      <c r="B15" s="425" t="s">
        <v>219</v>
      </c>
      <c r="C15" s="426">
        <v>50.942803793103437</v>
      </c>
      <c r="D15" s="426">
        <v>55.1</v>
      </c>
      <c r="E15" s="426">
        <v>96.5</v>
      </c>
      <c r="F15" s="426">
        <v>4.5</v>
      </c>
      <c r="G15" s="426">
        <v>2</v>
      </c>
      <c r="H15" s="426">
        <v>3.5</v>
      </c>
    </row>
    <row r="16" spans="1:11" ht="13" x14ac:dyDescent="0.3">
      <c r="A16" s="430">
        <v>11</v>
      </c>
      <c r="B16" s="430" t="s">
        <v>221</v>
      </c>
      <c r="C16" s="431">
        <v>51.45933706896551</v>
      </c>
      <c r="D16" s="431">
        <v>52.05</v>
      </c>
      <c r="E16" s="431">
        <v>103</v>
      </c>
      <c r="F16" s="431">
        <v>2.5</v>
      </c>
      <c r="G16" s="431">
        <v>1</v>
      </c>
      <c r="H16" s="431">
        <v>3.75</v>
      </c>
      <c r="I16" s="529"/>
      <c r="J16" s="529"/>
      <c r="K16" s="529"/>
    </row>
    <row r="17" spans="1:11" ht="13" x14ac:dyDescent="0.3">
      <c r="A17" s="423">
        <v>12</v>
      </c>
      <c r="B17" s="423" t="s">
        <v>223</v>
      </c>
      <c r="C17" s="420">
        <v>51.576565747126438</v>
      </c>
      <c r="D17" s="420">
        <v>55.650000000000006</v>
      </c>
      <c r="E17" s="420">
        <v>96</v>
      </c>
      <c r="F17" s="420">
        <v>4.5</v>
      </c>
      <c r="G17" s="420">
        <v>0</v>
      </c>
      <c r="H17" s="420">
        <v>3.25</v>
      </c>
    </row>
    <row r="18" spans="1:11" ht="13" x14ac:dyDescent="0.3">
      <c r="A18" s="423">
        <v>13</v>
      </c>
      <c r="B18" s="423" t="s">
        <v>225</v>
      </c>
      <c r="C18" s="420">
        <v>49.769027068965514</v>
      </c>
      <c r="D18" s="420">
        <v>52.4</v>
      </c>
      <c r="E18" s="420">
        <v>95</v>
      </c>
      <c r="F18" s="420">
        <v>4.5</v>
      </c>
      <c r="G18" s="420">
        <v>0</v>
      </c>
      <c r="H18" s="420">
        <v>3.75</v>
      </c>
    </row>
    <row r="19" spans="1:11" ht="13" x14ac:dyDescent="0.3">
      <c r="A19" s="423">
        <v>14</v>
      </c>
      <c r="B19" s="423" t="s">
        <v>227</v>
      </c>
      <c r="C19" s="420">
        <v>3.1825172413793101</v>
      </c>
      <c r="D19" s="420"/>
      <c r="E19" s="420" t="s">
        <v>271</v>
      </c>
      <c r="F19" s="420">
        <v>6</v>
      </c>
      <c r="G19" s="420">
        <v>2</v>
      </c>
      <c r="H19" s="420">
        <v>7.25</v>
      </c>
      <c r="I19" s="529"/>
      <c r="J19" s="529"/>
      <c r="K19" s="529"/>
    </row>
    <row r="20" spans="1:11" s="429" customFormat="1" ht="13" x14ac:dyDescent="0.3">
      <c r="A20" s="425">
        <v>15</v>
      </c>
      <c r="B20" s="425" t="s">
        <v>229</v>
      </c>
      <c r="C20" s="426">
        <v>27.454277011494252</v>
      </c>
      <c r="D20" s="426">
        <v>52.4</v>
      </c>
      <c r="E20" s="426">
        <v>103</v>
      </c>
      <c r="F20" s="426">
        <v>4</v>
      </c>
      <c r="G20" s="426">
        <v>3</v>
      </c>
      <c r="H20" s="426">
        <v>5.25</v>
      </c>
    </row>
    <row r="21" spans="1:11" ht="13" x14ac:dyDescent="0.3">
      <c r="A21" s="430">
        <v>16</v>
      </c>
      <c r="B21" s="430" t="s">
        <v>231</v>
      </c>
      <c r="C21" s="431">
        <v>25.928933448275856</v>
      </c>
      <c r="D21" s="431">
        <v>51.55</v>
      </c>
      <c r="E21" s="431" t="s">
        <v>269</v>
      </c>
      <c r="F21" s="431">
        <v>3</v>
      </c>
      <c r="G21" s="431">
        <v>0</v>
      </c>
      <c r="H21" s="431">
        <v>6.75</v>
      </c>
    </row>
    <row r="22" spans="1:11" ht="13" x14ac:dyDescent="0.3">
      <c r="A22" s="423">
        <v>17</v>
      </c>
      <c r="B22" s="423" t="s">
        <v>233</v>
      </c>
      <c r="C22" s="420">
        <v>47.725958275862062</v>
      </c>
      <c r="D22" s="420">
        <v>49.650000000000006</v>
      </c>
      <c r="E22" s="420">
        <v>104</v>
      </c>
      <c r="F22" s="420">
        <v>3</v>
      </c>
      <c r="G22" s="420">
        <v>6</v>
      </c>
      <c r="H22" s="420">
        <v>3</v>
      </c>
    </row>
    <row r="23" spans="1:11" ht="13" x14ac:dyDescent="0.3">
      <c r="A23" s="423">
        <v>18</v>
      </c>
      <c r="B23" s="423" t="s">
        <v>235</v>
      </c>
      <c r="C23" s="420">
        <v>47.425824252873554</v>
      </c>
      <c r="D23" s="420">
        <v>55.5</v>
      </c>
      <c r="E23" s="420">
        <v>99</v>
      </c>
      <c r="F23" s="420">
        <v>2.5</v>
      </c>
      <c r="G23" s="420">
        <v>0</v>
      </c>
      <c r="H23" s="420">
        <v>5.25</v>
      </c>
      <c r="I23" s="529"/>
      <c r="J23" s="529"/>
      <c r="K23" s="529"/>
    </row>
    <row r="24" spans="1:11" ht="13" x14ac:dyDescent="0.3">
      <c r="A24" s="423">
        <v>19</v>
      </c>
      <c r="B24" s="423" t="s">
        <v>237</v>
      </c>
      <c r="C24" s="420">
        <v>48.265555862068965</v>
      </c>
      <c r="D24" s="420">
        <v>52.6</v>
      </c>
      <c r="E24" s="420">
        <v>97</v>
      </c>
      <c r="F24" s="420">
        <v>4</v>
      </c>
      <c r="G24" s="420">
        <v>0</v>
      </c>
      <c r="H24" s="420">
        <v>3.75</v>
      </c>
      <c r="I24" s="529"/>
      <c r="J24" s="529"/>
      <c r="K24" s="529"/>
    </row>
    <row r="25" spans="1:11" s="429" customFormat="1" ht="13" x14ac:dyDescent="0.3">
      <c r="A25" s="425">
        <v>20</v>
      </c>
      <c r="B25" s="425" t="s">
        <v>239</v>
      </c>
      <c r="C25" s="426">
        <v>1.0077971264367815</v>
      </c>
      <c r="D25" s="426"/>
      <c r="E25" s="426" t="s">
        <v>271</v>
      </c>
      <c r="F25" s="426">
        <v>8</v>
      </c>
      <c r="G25" s="426">
        <v>6</v>
      </c>
      <c r="H25" s="426">
        <v>7.25</v>
      </c>
    </row>
    <row r="26" spans="1:11" ht="13" x14ac:dyDescent="0.3">
      <c r="A26" s="430">
        <v>21</v>
      </c>
      <c r="B26" s="430" t="s">
        <v>242</v>
      </c>
      <c r="C26" s="431">
        <v>2.7581816091954021</v>
      </c>
      <c r="D26" s="431"/>
      <c r="E26" s="431" t="s">
        <v>271</v>
      </c>
      <c r="F26" s="431">
        <v>8</v>
      </c>
      <c r="G26" s="431">
        <v>6</v>
      </c>
      <c r="H26" s="431">
        <v>7.25</v>
      </c>
    </row>
    <row r="27" spans="1:11" ht="13" x14ac:dyDescent="0.3">
      <c r="A27" s="423">
        <v>22</v>
      </c>
      <c r="B27" s="423" t="s">
        <v>244</v>
      </c>
      <c r="C27" s="420">
        <v>0.58346149425287341</v>
      </c>
      <c r="D27" s="420"/>
      <c r="E27" s="420" t="s">
        <v>271</v>
      </c>
      <c r="F27" s="420">
        <v>7.5</v>
      </c>
      <c r="G27" s="420">
        <v>6</v>
      </c>
      <c r="H27" s="420">
        <v>7.25</v>
      </c>
      <c r="I27" s="529"/>
      <c r="J27" s="529"/>
      <c r="K27" s="529"/>
    </row>
    <row r="28" spans="1:11" ht="13" x14ac:dyDescent="0.3">
      <c r="A28" s="423">
        <v>23</v>
      </c>
      <c r="B28" s="423" t="s">
        <v>246</v>
      </c>
      <c r="C28" s="420">
        <v>33.699996896551724</v>
      </c>
      <c r="D28" s="420">
        <v>51.3</v>
      </c>
      <c r="E28" s="420">
        <v>105</v>
      </c>
      <c r="F28" s="420">
        <v>2</v>
      </c>
      <c r="G28" s="420">
        <v>0</v>
      </c>
      <c r="H28" s="420">
        <v>5.25</v>
      </c>
      <c r="I28" s="529"/>
      <c r="J28" s="529"/>
      <c r="K28" s="529"/>
    </row>
    <row r="29" spans="1:11" ht="13" x14ac:dyDescent="0.3">
      <c r="A29" s="423">
        <v>24</v>
      </c>
      <c r="B29" s="423" t="s">
        <v>248</v>
      </c>
      <c r="C29" s="420">
        <v>33.795639287356316</v>
      </c>
      <c r="D29" s="420">
        <v>50.75</v>
      </c>
      <c r="E29" s="420">
        <v>96</v>
      </c>
      <c r="F29" s="420">
        <v>4</v>
      </c>
      <c r="G29" s="420">
        <v>3</v>
      </c>
      <c r="H29" s="420">
        <v>4.75</v>
      </c>
      <c r="I29" s="529"/>
      <c r="J29" s="529"/>
      <c r="K29" s="529"/>
    </row>
    <row r="30" spans="1:11" s="429" customFormat="1" ht="13" x14ac:dyDescent="0.3">
      <c r="A30" s="425">
        <v>25</v>
      </c>
      <c r="B30" s="425" t="s">
        <v>250</v>
      </c>
      <c r="C30" s="426">
        <v>38.429074482758622</v>
      </c>
      <c r="D30" s="426">
        <v>55.05</v>
      </c>
      <c r="E30" s="426">
        <v>100.5</v>
      </c>
      <c r="F30" s="426">
        <v>5</v>
      </c>
      <c r="G30" s="426">
        <v>0</v>
      </c>
      <c r="H30" s="426">
        <v>5.5</v>
      </c>
    </row>
    <row r="31" spans="1:11" ht="13" x14ac:dyDescent="0.3">
      <c r="A31" s="430">
        <v>26</v>
      </c>
      <c r="B31" s="430" t="s">
        <v>252</v>
      </c>
      <c r="C31" s="431">
        <v>16.995118850574709</v>
      </c>
      <c r="D31" s="431"/>
      <c r="E31" s="431" t="s">
        <v>271</v>
      </c>
      <c r="F31" s="431">
        <v>6</v>
      </c>
      <c r="G31" s="431">
        <v>3</v>
      </c>
      <c r="H31" s="431">
        <v>7</v>
      </c>
    </row>
    <row r="32" spans="1:11" ht="13" x14ac:dyDescent="0.3">
      <c r="A32" s="423">
        <v>27</v>
      </c>
      <c r="B32" s="423" t="s">
        <v>254</v>
      </c>
      <c r="C32" s="420">
        <v>7.1606637931034474</v>
      </c>
      <c r="D32" s="420"/>
      <c r="E32" s="420" t="s">
        <v>271</v>
      </c>
      <c r="F32" s="420">
        <v>6.5</v>
      </c>
      <c r="G32" s="420">
        <v>5</v>
      </c>
      <c r="H32" s="420">
        <v>7</v>
      </c>
      <c r="I32" s="529"/>
      <c r="J32" s="529"/>
      <c r="K32" s="529"/>
    </row>
    <row r="33" spans="1:11" ht="13" x14ac:dyDescent="0.3">
      <c r="A33" s="423">
        <v>28</v>
      </c>
      <c r="B33" s="423" t="s">
        <v>256</v>
      </c>
      <c r="C33" s="420">
        <v>56.790887816091953</v>
      </c>
      <c r="D33" s="420">
        <v>57.25</v>
      </c>
      <c r="E33" s="420">
        <v>94.5</v>
      </c>
      <c r="F33" s="420">
        <v>3</v>
      </c>
      <c r="G33" s="420">
        <v>0</v>
      </c>
      <c r="H33" s="420">
        <v>3</v>
      </c>
      <c r="I33" s="529"/>
      <c r="J33" s="529"/>
    </row>
    <row r="34" spans="1:11" ht="13" x14ac:dyDescent="0.3">
      <c r="A34" s="423">
        <v>29</v>
      </c>
      <c r="B34" s="423" t="s">
        <v>258</v>
      </c>
      <c r="C34" s="420">
        <v>45.8879651724138</v>
      </c>
      <c r="D34" s="420">
        <v>59.599999999999994</v>
      </c>
      <c r="E34" s="420">
        <v>100</v>
      </c>
      <c r="F34" s="420">
        <v>3.5</v>
      </c>
      <c r="G34" s="420">
        <v>0</v>
      </c>
      <c r="H34" s="420">
        <v>4</v>
      </c>
    </row>
    <row r="35" spans="1:11" ht="13" x14ac:dyDescent="0.3">
      <c r="A35" s="425">
        <v>30</v>
      </c>
      <c r="B35" s="425" t="s">
        <v>260</v>
      </c>
      <c r="C35" s="426">
        <v>53.071454885057463</v>
      </c>
      <c r="D35" s="426">
        <v>54.9</v>
      </c>
      <c r="E35" s="426">
        <v>95</v>
      </c>
      <c r="F35" s="426">
        <v>3</v>
      </c>
      <c r="G35" s="426">
        <v>0</v>
      </c>
      <c r="H35" s="426">
        <v>3.5</v>
      </c>
    </row>
    <row r="36" spans="1:11" ht="13" x14ac:dyDescent="0.3">
      <c r="A36" s="430">
        <v>31</v>
      </c>
      <c r="B36" s="430" t="s">
        <v>262</v>
      </c>
      <c r="C36" s="431">
        <v>48.097085080459763</v>
      </c>
      <c r="D36" s="431">
        <v>53.25</v>
      </c>
      <c r="E36" s="431">
        <v>101</v>
      </c>
      <c r="F36" s="431">
        <v>3.5</v>
      </c>
      <c r="G36" s="431">
        <v>0</v>
      </c>
      <c r="H36" s="431">
        <v>3.75</v>
      </c>
      <c r="I36" s="529"/>
      <c r="J36" s="529"/>
      <c r="K36" s="529"/>
    </row>
    <row r="37" spans="1:11" ht="13" x14ac:dyDescent="0.3">
      <c r="A37" s="423">
        <v>32</v>
      </c>
      <c r="B37" s="423" t="s">
        <v>263</v>
      </c>
      <c r="C37" s="420">
        <v>49.919833091954018</v>
      </c>
      <c r="D37" s="420">
        <v>52.75</v>
      </c>
      <c r="E37" s="420">
        <v>100.5</v>
      </c>
      <c r="F37" s="420">
        <v>3</v>
      </c>
      <c r="G37" s="420">
        <v>0</v>
      </c>
      <c r="H37" s="420">
        <v>3.5</v>
      </c>
    </row>
    <row r="38" spans="1:11" s="429" customFormat="1" ht="13" x14ac:dyDescent="0.3">
      <c r="A38" s="425">
        <v>33</v>
      </c>
      <c r="B38" s="425" t="s">
        <v>264</v>
      </c>
      <c r="C38" s="426">
        <v>63.218976666666656</v>
      </c>
      <c r="D38" s="426">
        <v>56.2</v>
      </c>
      <c r="E38" s="426">
        <v>93.5</v>
      </c>
      <c r="F38" s="426">
        <v>3.5</v>
      </c>
      <c r="G38" s="426">
        <v>1</v>
      </c>
      <c r="H38" s="426">
        <v>4</v>
      </c>
    </row>
    <row r="39" spans="1:11" ht="13" x14ac:dyDescent="0.3">
      <c r="A39" s="434"/>
      <c r="B39" s="435" t="s">
        <v>166</v>
      </c>
      <c r="C39" s="436">
        <v>34.666962554336465</v>
      </c>
      <c r="D39" s="436">
        <v>53.507843137254902</v>
      </c>
      <c r="E39" s="436">
        <v>98.659090909090907</v>
      </c>
      <c r="F39" s="436">
        <v>4.3636363636363633</v>
      </c>
      <c r="G39" s="436"/>
      <c r="H39" s="436">
        <v>5.0681818181818183</v>
      </c>
    </row>
    <row r="40" spans="1:11" ht="13" x14ac:dyDescent="0.3">
      <c r="A40" s="439"/>
      <c r="B40" s="440" t="s">
        <v>167</v>
      </c>
      <c r="C40" s="404">
        <v>14.762312334094522</v>
      </c>
      <c r="D40" s="404">
        <v>1.5081912711532404</v>
      </c>
      <c r="E40" s="404">
        <v>1.7785580327966741</v>
      </c>
      <c r="F40" s="404">
        <v>16.67344697151848</v>
      </c>
      <c r="G40" s="404"/>
      <c r="H40" s="404">
        <v>11.021572551137913</v>
      </c>
    </row>
    <row r="41" spans="1:11" ht="13" x14ac:dyDescent="0.3">
      <c r="A41" s="439"/>
      <c r="B41" s="440" t="s">
        <v>136</v>
      </c>
      <c r="C41" s="404">
        <v>8.6687217732809696</v>
      </c>
      <c r="D41" s="404">
        <v>1.4069839836797793</v>
      </c>
      <c r="E41" s="404">
        <v>3.0194033790788644</v>
      </c>
      <c r="F41" s="404">
        <v>1.2324202569524769</v>
      </c>
      <c r="G41" s="404"/>
      <c r="H41" s="404">
        <v>0.94619496696645378</v>
      </c>
    </row>
    <row r="42" spans="1:11" ht="13" x14ac:dyDescent="0.3">
      <c r="A42" s="419"/>
      <c r="B42" s="442"/>
      <c r="C42" s="1033" t="s">
        <v>272</v>
      </c>
      <c r="D42" s="1034"/>
      <c r="E42" s="1034"/>
      <c r="F42" s="1034"/>
      <c r="G42" s="1034"/>
      <c r="H42" s="1034"/>
    </row>
    <row r="43" spans="1:11" ht="13" x14ac:dyDescent="0.3">
      <c r="A43" s="419"/>
      <c r="B43" s="442" t="s">
        <v>38</v>
      </c>
      <c r="C43" s="1035" t="s">
        <v>197</v>
      </c>
      <c r="D43" s="1036"/>
      <c r="E43" s="1036"/>
      <c r="F43" s="1036"/>
      <c r="G43" s="1036"/>
      <c r="H43" s="1036"/>
    </row>
    <row r="44" spans="1:11" ht="13" x14ac:dyDescent="0.3">
      <c r="A44" s="419"/>
      <c r="B44" s="442" t="s">
        <v>11</v>
      </c>
      <c r="C44" s="1035" t="s">
        <v>273</v>
      </c>
      <c r="D44" s="1036"/>
      <c r="E44" s="1036"/>
      <c r="F44" s="1036"/>
      <c r="G44" s="1036"/>
      <c r="H44" s="1036"/>
    </row>
    <row r="45" spans="1:11" x14ac:dyDescent="0.25">
      <c r="A45" s="419"/>
      <c r="B45" s="419"/>
      <c r="C45" s="1035" t="s">
        <v>199</v>
      </c>
      <c r="D45" s="1036"/>
      <c r="E45" s="1036"/>
      <c r="F45" s="1036"/>
      <c r="G45" s="1036"/>
      <c r="H45" s="1036"/>
    </row>
    <row r="46" spans="1:11" x14ac:dyDescent="0.25">
      <c r="A46" s="419"/>
      <c r="B46" s="419"/>
      <c r="C46" s="1035" t="s">
        <v>274</v>
      </c>
      <c r="D46" s="1036"/>
      <c r="E46" s="1036"/>
      <c r="F46" s="1036"/>
      <c r="G46" s="1036"/>
      <c r="H46" s="1036"/>
    </row>
    <row r="47" spans="1:11" ht="53.4" customHeight="1" x14ac:dyDescent="0.25">
      <c r="A47" s="419"/>
      <c r="B47" s="419"/>
      <c r="C47" s="1031" t="s">
        <v>275</v>
      </c>
      <c r="D47" s="1032"/>
      <c r="E47" s="1032"/>
      <c r="F47" s="1032"/>
      <c r="G47" s="1032"/>
      <c r="H47" s="1032"/>
    </row>
    <row r="48" spans="1:11" x14ac:dyDescent="0.25">
      <c r="A48" s="419"/>
      <c r="B48" s="419"/>
      <c r="C48" s="420"/>
      <c r="D48" s="420"/>
      <c r="E48" s="420"/>
      <c r="F48" s="420"/>
      <c r="G48" s="420"/>
      <c r="H48" s="420"/>
    </row>
  </sheetData>
  <sortState ref="A6:K38">
    <sortCondition ref="A6:A38"/>
  </sortState>
  <mergeCells count="6">
    <mergeCell ref="C47:H47"/>
    <mergeCell ref="C42:H42"/>
    <mergeCell ref="C43:H43"/>
    <mergeCell ref="C44:H44"/>
    <mergeCell ref="C45:H45"/>
    <mergeCell ref="C46:H46"/>
  </mergeCells>
  <pageMargins left="0.5" right="0.5" top="0.5" bottom="0.5" header="0.5" footer="0.5"/>
  <pageSetup scale="81" orientation="landscape" r:id="rId1"/>
  <headerFooter alignWithMargins="0">
    <oddHeader>&amp;A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workbookViewId="0">
      <pane ySplit="4" topLeftCell="A13" activePane="bottomLeft" state="frozen"/>
      <selection pane="bottomLeft" activeCell="M6" sqref="M6:M38"/>
    </sheetView>
  </sheetViews>
  <sheetFormatPr defaultColWidth="8.90625" defaultRowHeight="12.5" x14ac:dyDescent="0.25"/>
  <cols>
    <col min="1" max="1" width="5.81640625" style="407" customWidth="1"/>
    <col min="2" max="2" width="25.6328125" style="407" customWidth="1"/>
    <col min="3" max="11" width="7.1796875" style="444" customWidth="1"/>
    <col min="12" max="12" width="1.36328125" style="444" customWidth="1"/>
    <col min="13" max="15" width="5.90625" style="445" customWidth="1"/>
    <col min="16" max="16384" width="8.90625" style="407"/>
  </cols>
  <sheetData>
    <row r="1" spans="1:19" ht="13" x14ac:dyDescent="0.3">
      <c r="A1" s="403"/>
      <c r="B1" s="403" t="s">
        <v>276</v>
      </c>
      <c r="C1" s="404"/>
      <c r="D1" s="404"/>
      <c r="E1" s="404"/>
      <c r="F1" s="404"/>
      <c r="G1" s="404"/>
      <c r="H1" s="404"/>
      <c r="I1" s="404"/>
      <c r="J1" s="404"/>
      <c r="K1" s="404"/>
      <c r="L1" s="405"/>
      <c r="M1" s="406"/>
      <c r="N1" s="406"/>
      <c r="O1" s="406"/>
    </row>
    <row r="2" spans="1:19" ht="13" x14ac:dyDescent="0.3">
      <c r="A2" s="403"/>
      <c r="B2" s="403"/>
      <c r="C2" s="404" t="s">
        <v>190</v>
      </c>
      <c r="D2" s="404" t="s">
        <v>191</v>
      </c>
      <c r="E2" s="404" t="s">
        <v>192</v>
      </c>
      <c r="F2" s="404" t="s">
        <v>267</v>
      </c>
      <c r="G2" s="404" t="s">
        <v>193</v>
      </c>
      <c r="H2" s="404" t="s">
        <v>162</v>
      </c>
      <c r="I2" s="404" t="s">
        <v>277</v>
      </c>
      <c r="J2" s="404" t="s">
        <v>278</v>
      </c>
      <c r="K2" s="404" t="s">
        <v>163</v>
      </c>
      <c r="L2" s="405"/>
      <c r="M2" s="408" t="s">
        <v>279</v>
      </c>
      <c r="N2" s="408" t="s">
        <v>280</v>
      </c>
      <c r="O2" s="408"/>
    </row>
    <row r="3" spans="1:19" ht="13" x14ac:dyDescent="0.3">
      <c r="A3" s="409" t="s">
        <v>39</v>
      </c>
      <c r="B3" s="409" t="s">
        <v>138</v>
      </c>
      <c r="C3" s="410" t="s">
        <v>20</v>
      </c>
      <c r="D3" s="410" t="s">
        <v>194</v>
      </c>
      <c r="E3" s="410" t="s">
        <v>195</v>
      </c>
      <c r="F3" s="410" t="s">
        <v>196</v>
      </c>
      <c r="G3" s="410" t="s">
        <v>164</v>
      </c>
      <c r="H3" s="410" t="s">
        <v>164</v>
      </c>
      <c r="I3" s="410" t="s">
        <v>196</v>
      </c>
      <c r="J3" s="410" t="s">
        <v>196</v>
      </c>
      <c r="K3" s="410" t="s">
        <v>165</v>
      </c>
      <c r="L3" s="411"/>
      <c r="M3" s="412"/>
      <c r="N3" s="412"/>
      <c r="O3" s="412"/>
    </row>
    <row r="4" spans="1:19" s="418" customFormat="1" ht="10.5" x14ac:dyDescent="0.25">
      <c r="A4" s="413"/>
      <c r="B4" s="413"/>
      <c r="C4" s="414" t="s">
        <v>60</v>
      </c>
      <c r="D4" s="414" t="s">
        <v>17</v>
      </c>
      <c r="E4" s="414" t="s">
        <v>62</v>
      </c>
      <c r="F4" s="415" t="s">
        <v>19</v>
      </c>
      <c r="G4" s="415" t="s">
        <v>19</v>
      </c>
      <c r="H4" s="415" t="s">
        <v>19</v>
      </c>
      <c r="I4" s="415" t="s">
        <v>19</v>
      </c>
      <c r="J4" s="415" t="s">
        <v>19</v>
      </c>
      <c r="K4" s="415" t="s">
        <v>19</v>
      </c>
      <c r="L4" s="416"/>
      <c r="M4" s="530" t="s">
        <v>19</v>
      </c>
      <c r="N4" s="530" t="s">
        <v>281</v>
      </c>
      <c r="O4" s="417"/>
    </row>
    <row r="5" spans="1:19" x14ac:dyDescent="0.25">
      <c r="A5" s="419"/>
      <c r="B5" s="419"/>
      <c r="C5" s="420"/>
      <c r="D5" s="420"/>
      <c r="E5" s="420"/>
      <c r="F5" s="420"/>
      <c r="G5" s="420"/>
      <c r="H5" s="420"/>
      <c r="I5" s="420"/>
      <c r="J5" s="420"/>
      <c r="K5" s="420"/>
      <c r="L5" s="421"/>
      <c r="M5" s="422"/>
      <c r="N5" s="422"/>
      <c r="O5" s="422"/>
    </row>
    <row r="6" spans="1:19" ht="13" x14ac:dyDescent="0.3">
      <c r="A6" s="423">
        <v>1</v>
      </c>
      <c r="B6" s="423" t="s">
        <v>0</v>
      </c>
      <c r="C6" s="420">
        <v>44.429637931034485</v>
      </c>
      <c r="D6" s="420">
        <v>49.55</v>
      </c>
      <c r="E6" s="420">
        <v>81</v>
      </c>
      <c r="F6" s="420">
        <v>1.5</v>
      </c>
      <c r="G6" s="420">
        <v>2.0249999999999999</v>
      </c>
      <c r="H6" s="420">
        <v>1.14375</v>
      </c>
      <c r="I6" s="420">
        <v>3</v>
      </c>
      <c r="J6" s="420">
        <v>4</v>
      </c>
      <c r="K6" s="420">
        <v>6</v>
      </c>
      <c r="L6" s="421"/>
      <c r="M6" s="424">
        <v>1</v>
      </c>
      <c r="N6" s="424"/>
      <c r="O6" s="424"/>
      <c r="P6" s="529"/>
      <c r="Q6" s="529"/>
      <c r="R6" s="529"/>
      <c r="S6" s="529"/>
    </row>
    <row r="7" spans="1:19" ht="13" x14ac:dyDescent="0.3">
      <c r="A7" s="423">
        <v>2</v>
      </c>
      <c r="B7" s="423" t="s">
        <v>268</v>
      </c>
      <c r="C7" s="420">
        <v>46.653623448275852</v>
      </c>
      <c r="D7" s="420">
        <v>53.900000000000006</v>
      </c>
      <c r="E7" s="420">
        <v>81</v>
      </c>
      <c r="F7" s="420">
        <v>1</v>
      </c>
      <c r="G7" s="420">
        <v>0.75</v>
      </c>
      <c r="H7" s="420">
        <v>0.80625000000000002</v>
      </c>
      <c r="I7" s="420">
        <v>3.5</v>
      </c>
      <c r="J7" s="420">
        <v>4</v>
      </c>
      <c r="K7" s="420">
        <v>4.5</v>
      </c>
      <c r="L7" s="421"/>
      <c r="M7" s="424">
        <v>1</v>
      </c>
      <c r="N7" s="424"/>
      <c r="O7" s="424"/>
    </row>
    <row r="8" spans="1:19" ht="13" x14ac:dyDescent="0.3">
      <c r="A8" s="423">
        <v>3</v>
      </c>
      <c r="B8" s="423" t="s">
        <v>270</v>
      </c>
      <c r="C8" s="420">
        <v>37.149879310344829</v>
      </c>
      <c r="D8" s="420">
        <v>49.9</v>
      </c>
      <c r="E8" s="420">
        <v>99.5</v>
      </c>
      <c r="F8" s="420">
        <v>1.5</v>
      </c>
      <c r="G8" s="420">
        <v>0</v>
      </c>
      <c r="H8" s="420">
        <v>6.2500000000000003E-3</v>
      </c>
      <c r="I8" s="420">
        <v>1</v>
      </c>
      <c r="J8" s="420">
        <v>1</v>
      </c>
      <c r="K8" s="420">
        <v>4</v>
      </c>
      <c r="L8" s="421"/>
      <c r="M8" s="424">
        <v>4</v>
      </c>
      <c r="N8" s="424"/>
      <c r="O8" s="424"/>
      <c r="P8" s="529"/>
      <c r="Q8" s="529"/>
      <c r="R8" s="529"/>
      <c r="S8" s="529"/>
    </row>
    <row r="9" spans="1:19" ht="13" x14ac:dyDescent="0.3">
      <c r="A9" s="423">
        <v>4</v>
      </c>
      <c r="B9" s="423" t="s">
        <v>208</v>
      </c>
      <c r="C9" s="420">
        <v>39.634241379310346</v>
      </c>
      <c r="D9" s="420">
        <v>49.099999999999994</v>
      </c>
      <c r="E9" s="420">
        <v>102</v>
      </c>
      <c r="F9" s="420">
        <v>1</v>
      </c>
      <c r="G9" s="420">
        <v>0</v>
      </c>
      <c r="H9" s="420">
        <v>1.1937500000000001</v>
      </c>
      <c r="I9" s="420">
        <v>1.5</v>
      </c>
      <c r="J9" s="420">
        <v>1</v>
      </c>
      <c r="K9" s="420">
        <v>5.5</v>
      </c>
      <c r="L9" s="421"/>
      <c r="M9" s="424">
        <v>3</v>
      </c>
      <c r="N9" s="424"/>
      <c r="O9" s="424"/>
      <c r="P9" s="529"/>
      <c r="Q9" s="529"/>
      <c r="R9" s="529"/>
      <c r="S9" s="529"/>
    </row>
    <row r="10" spans="1:19" s="429" customFormat="1" ht="13" x14ac:dyDescent="0.3">
      <c r="A10" s="425">
        <v>5</v>
      </c>
      <c r="B10" s="425" t="s">
        <v>179</v>
      </c>
      <c r="C10" s="426">
        <v>59.451362068965523</v>
      </c>
      <c r="D10" s="426">
        <v>51.2</v>
      </c>
      <c r="E10" s="426">
        <v>91</v>
      </c>
      <c r="F10" s="426">
        <v>1.5</v>
      </c>
      <c r="G10" s="426">
        <v>0</v>
      </c>
      <c r="H10" s="426">
        <v>0.41249999999999998</v>
      </c>
      <c r="I10" s="426">
        <v>1.5</v>
      </c>
      <c r="J10" s="426">
        <v>1</v>
      </c>
      <c r="K10" s="426">
        <v>4</v>
      </c>
      <c r="L10" s="427"/>
      <c r="M10" s="428">
        <v>2</v>
      </c>
      <c r="N10" s="428"/>
      <c r="O10" s="428"/>
    </row>
    <row r="11" spans="1:19" ht="13" x14ac:dyDescent="0.3">
      <c r="A11" s="430">
        <v>6</v>
      </c>
      <c r="B11" s="430" t="s">
        <v>211</v>
      </c>
      <c r="C11" s="431">
        <v>46.757876781609198</v>
      </c>
      <c r="D11" s="431">
        <v>57.45</v>
      </c>
      <c r="E11" s="431">
        <v>94</v>
      </c>
      <c r="F11" s="431">
        <v>2</v>
      </c>
      <c r="G11" s="431">
        <v>0.5</v>
      </c>
      <c r="H11" s="431">
        <v>0.78125</v>
      </c>
      <c r="I11" s="431">
        <v>2.5</v>
      </c>
      <c r="J11" s="431">
        <v>1</v>
      </c>
      <c r="K11" s="431">
        <v>4</v>
      </c>
      <c r="L11" s="432"/>
      <c r="M11" s="433">
        <v>1</v>
      </c>
      <c r="N11" s="433"/>
      <c r="O11" s="433"/>
    </row>
    <row r="12" spans="1:19" ht="13" x14ac:dyDescent="0.3">
      <c r="A12" s="423">
        <v>7</v>
      </c>
      <c r="B12" s="423" t="s">
        <v>213</v>
      </c>
      <c r="C12" s="420">
        <v>46.336241379310351</v>
      </c>
      <c r="D12" s="420">
        <v>52.599999999999994</v>
      </c>
      <c r="E12" s="420">
        <v>98</v>
      </c>
      <c r="F12" s="420">
        <v>1.5</v>
      </c>
      <c r="G12" s="420">
        <v>0</v>
      </c>
      <c r="H12" s="420">
        <v>0</v>
      </c>
      <c r="I12" s="420">
        <v>1</v>
      </c>
      <c r="J12" s="420">
        <v>1</v>
      </c>
      <c r="K12" s="420">
        <v>5</v>
      </c>
      <c r="L12" s="421"/>
      <c r="M12" s="424">
        <v>3</v>
      </c>
      <c r="N12" s="424"/>
      <c r="O12" s="424"/>
    </row>
    <row r="13" spans="1:19" ht="13" x14ac:dyDescent="0.3">
      <c r="A13" s="423">
        <v>8</v>
      </c>
      <c r="B13" s="423" t="s">
        <v>215</v>
      </c>
      <c r="C13" s="420">
        <v>49.396821379310346</v>
      </c>
      <c r="D13" s="420">
        <v>53.5</v>
      </c>
      <c r="E13" s="420">
        <v>81</v>
      </c>
      <c r="F13" s="420">
        <v>1.5</v>
      </c>
      <c r="G13" s="420">
        <v>0.27500000000000002</v>
      </c>
      <c r="H13" s="420">
        <v>6.2500000000000003E-3</v>
      </c>
      <c r="I13" s="420">
        <v>3</v>
      </c>
      <c r="J13" s="420">
        <v>5.5</v>
      </c>
      <c r="K13" s="420">
        <v>5.5</v>
      </c>
      <c r="L13" s="421"/>
      <c r="M13" s="424">
        <v>1</v>
      </c>
      <c r="N13" s="424"/>
      <c r="O13" s="424"/>
      <c r="P13" s="529"/>
      <c r="Q13" s="529"/>
      <c r="R13" s="529"/>
      <c r="S13" s="529"/>
    </row>
    <row r="14" spans="1:19" ht="13" x14ac:dyDescent="0.3">
      <c r="A14" s="423">
        <v>9</v>
      </c>
      <c r="B14" s="423" t="s">
        <v>217</v>
      </c>
      <c r="C14" s="420">
        <v>51.70939655172414</v>
      </c>
      <c r="D14" s="420">
        <v>50.6</v>
      </c>
      <c r="E14" s="420">
        <v>81</v>
      </c>
      <c r="F14" s="420">
        <v>2</v>
      </c>
      <c r="G14" s="420">
        <v>0.5</v>
      </c>
      <c r="H14" s="420">
        <v>1.1937500000000001</v>
      </c>
      <c r="I14" s="420">
        <v>2.5</v>
      </c>
      <c r="J14" s="420">
        <v>2.5</v>
      </c>
      <c r="K14" s="420">
        <v>6</v>
      </c>
      <c r="L14" s="421"/>
      <c r="M14" s="424">
        <v>1</v>
      </c>
      <c r="N14" s="424"/>
      <c r="O14" s="424"/>
      <c r="P14" s="529"/>
      <c r="Q14" s="529"/>
      <c r="R14" s="529"/>
      <c r="S14" s="529"/>
    </row>
    <row r="15" spans="1:19" s="429" customFormat="1" ht="13" x14ac:dyDescent="0.3">
      <c r="A15" s="425">
        <v>10</v>
      </c>
      <c r="B15" s="425" t="s">
        <v>219</v>
      </c>
      <c r="C15" s="426">
        <v>53.527859712643675</v>
      </c>
      <c r="D15" s="426">
        <v>53.4</v>
      </c>
      <c r="E15" s="426">
        <v>81</v>
      </c>
      <c r="F15" s="426">
        <v>1</v>
      </c>
      <c r="G15" s="426">
        <v>1.75</v>
      </c>
      <c r="H15" s="426">
        <v>0.83125000000000004</v>
      </c>
      <c r="I15" s="426">
        <v>3.5</v>
      </c>
      <c r="J15" s="426">
        <v>4</v>
      </c>
      <c r="K15" s="426">
        <v>6</v>
      </c>
      <c r="L15" s="427"/>
      <c r="M15" s="428">
        <v>3</v>
      </c>
      <c r="N15" s="428"/>
      <c r="O15" s="428"/>
    </row>
    <row r="16" spans="1:19" ht="13" x14ac:dyDescent="0.3">
      <c r="A16" s="430">
        <v>11</v>
      </c>
      <c r="B16" s="430" t="s">
        <v>221</v>
      </c>
      <c r="C16" s="431">
        <v>49.548771896551727</v>
      </c>
      <c r="D16" s="431">
        <v>49.8</v>
      </c>
      <c r="E16" s="431">
        <v>91</v>
      </c>
      <c r="F16" s="431">
        <v>1</v>
      </c>
      <c r="G16" s="431">
        <v>0.32500000000000001</v>
      </c>
      <c r="H16" s="431">
        <v>1.6375</v>
      </c>
      <c r="I16" s="431">
        <v>2</v>
      </c>
      <c r="J16" s="431">
        <v>2</v>
      </c>
      <c r="K16" s="431">
        <v>5</v>
      </c>
      <c r="L16" s="432"/>
      <c r="M16" s="433">
        <v>0</v>
      </c>
      <c r="N16" s="433"/>
      <c r="O16" s="433"/>
    </row>
    <row r="17" spans="1:19" ht="13" x14ac:dyDescent="0.3">
      <c r="A17" s="423">
        <v>12</v>
      </c>
      <c r="B17" s="423" t="s">
        <v>223</v>
      </c>
      <c r="C17" s="420">
        <v>64.593413793103451</v>
      </c>
      <c r="D17" s="420">
        <v>55.3</v>
      </c>
      <c r="E17" s="420">
        <v>81</v>
      </c>
      <c r="F17" s="420">
        <v>1</v>
      </c>
      <c r="G17" s="420">
        <v>0.05</v>
      </c>
      <c r="H17" s="420">
        <v>0</v>
      </c>
      <c r="I17" s="420">
        <v>3</v>
      </c>
      <c r="J17" s="420">
        <v>5.5</v>
      </c>
      <c r="K17" s="420">
        <v>4.5</v>
      </c>
      <c r="L17" s="421"/>
      <c r="M17" s="424">
        <v>3</v>
      </c>
      <c r="N17" s="424"/>
      <c r="O17" s="424"/>
    </row>
    <row r="18" spans="1:19" ht="13" x14ac:dyDescent="0.3">
      <c r="A18" s="423">
        <v>13</v>
      </c>
      <c r="B18" s="423" t="s">
        <v>225</v>
      </c>
      <c r="C18" s="420">
        <v>63.668999999999997</v>
      </c>
      <c r="D18" s="420">
        <v>53.95</v>
      </c>
      <c r="E18" s="420">
        <v>81</v>
      </c>
      <c r="F18" s="420">
        <v>2</v>
      </c>
      <c r="G18" s="420">
        <v>0</v>
      </c>
      <c r="H18" s="420">
        <v>0</v>
      </c>
      <c r="I18" s="420">
        <v>1.5</v>
      </c>
      <c r="J18" s="420">
        <v>1</v>
      </c>
      <c r="K18" s="420">
        <v>3</v>
      </c>
      <c r="L18" s="421"/>
      <c r="M18" s="424">
        <v>2</v>
      </c>
      <c r="N18" s="424"/>
      <c r="O18" s="424"/>
    </row>
    <row r="19" spans="1:19" ht="13" x14ac:dyDescent="0.3">
      <c r="A19" s="423">
        <v>14</v>
      </c>
      <c r="B19" s="423" t="s">
        <v>227</v>
      </c>
      <c r="C19" s="420">
        <v>18.141620689655173</v>
      </c>
      <c r="D19" s="420"/>
      <c r="E19" s="420">
        <v>99.5</v>
      </c>
      <c r="F19" s="420">
        <v>2.5</v>
      </c>
      <c r="G19" s="420">
        <v>2.0750000000000002</v>
      </c>
      <c r="H19" s="420">
        <v>0</v>
      </c>
      <c r="I19" s="420">
        <v>1</v>
      </c>
      <c r="J19" s="420">
        <v>3</v>
      </c>
      <c r="K19" s="420">
        <v>6</v>
      </c>
      <c r="L19" s="421"/>
      <c r="M19" s="424">
        <v>3</v>
      </c>
      <c r="N19" s="424"/>
      <c r="O19" s="424"/>
      <c r="P19" s="529"/>
      <c r="Q19" s="529"/>
      <c r="R19" s="529"/>
      <c r="S19" s="529"/>
    </row>
    <row r="20" spans="1:19" s="429" customFormat="1" ht="13" x14ac:dyDescent="0.3">
      <c r="A20" s="425">
        <v>15</v>
      </c>
      <c r="B20" s="425" t="s">
        <v>229</v>
      </c>
      <c r="C20" s="426">
        <v>33.6833275862069</v>
      </c>
      <c r="D20" s="426">
        <v>49.45</v>
      </c>
      <c r="E20" s="426">
        <v>91</v>
      </c>
      <c r="F20" s="426">
        <v>2</v>
      </c>
      <c r="G20" s="426">
        <v>1.6</v>
      </c>
      <c r="H20" s="426">
        <v>0.76249999999999996</v>
      </c>
      <c r="I20" s="426">
        <v>2</v>
      </c>
      <c r="J20" s="426">
        <v>2.5</v>
      </c>
      <c r="K20" s="426">
        <v>5</v>
      </c>
      <c r="L20" s="427"/>
      <c r="M20" s="428">
        <v>3</v>
      </c>
      <c r="N20" s="428"/>
      <c r="O20" s="428"/>
    </row>
    <row r="21" spans="1:19" ht="13" x14ac:dyDescent="0.3">
      <c r="A21" s="430">
        <v>16</v>
      </c>
      <c r="B21" s="430" t="s">
        <v>231</v>
      </c>
      <c r="C21" s="431">
        <v>41.020862068965521</v>
      </c>
      <c r="D21" s="431">
        <v>49.75</v>
      </c>
      <c r="E21" s="431">
        <v>99.5</v>
      </c>
      <c r="F21" s="431">
        <v>2</v>
      </c>
      <c r="G21" s="431">
        <v>0</v>
      </c>
      <c r="H21" s="431">
        <v>0.41874999999999996</v>
      </c>
      <c r="I21" s="431">
        <v>2</v>
      </c>
      <c r="J21" s="431">
        <v>1</v>
      </c>
      <c r="K21" s="431">
        <v>4.5</v>
      </c>
      <c r="L21" s="432"/>
      <c r="M21" s="433">
        <v>3</v>
      </c>
      <c r="N21" s="433"/>
      <c r="O21" s="433"/>
    </row>
    <row r="22" spans="1:19" ht="13" x14ac:dyDescent="0.3">
      <c r="A22" s="423">
        <v>17</v>
      </c>
      <c r="B22" s="423" t="s">
        <v>233</v>
      </c>
      <c r="C22" s="420">
        <v>53.904879310344832</v>
      </c>
      <c r="D22" s="420">
        <v>51.9</v>
      </c>
      <c r="E22" s="420">
        <v>91</v>
      </c>
      <c r="F22" s="420">
        <v>1.5</v>
      </c>
      <c r="G22" s="420">
        <v>0</v>
      </c>
      <c r="H22" s="420">
        <v>2.5000000000000001E-2</v>
      </c>
      <c r="I22" s="420">
        <v>2</v>
      </c>
      <c r="J22" s="420">
        <v>1.5</v>
      </c>
      <c r="K22" s="420">
        <v>3.5</v>
      </c>
      <c r="L22" s="421"/>
      <c r="M22" s="424">
        <v>3</v>
      </c>
      <c r="N22" s="424"/>
      <c r="O22" s="424"/>
    </row>
    <row r="23" spans="1:19" ht="13" x14ac:dyDescent="0.3">
      <c r="A23" s="423">
        <v>18</v>
      </c>
      <c r="B23" s="423" t="s">
        <v>235</v>
      </c>
      <c r="C23" s="420">
        <v>45.758482758620687</v>
      </c>
      <c r="D23" s="420">
        <v>55.6</v>
      </c>
      <c r="E23" s="420">
        <v>91</v>
      </c>
      <c r="F23" s="420">
        <v>1</v>
      </c>
      <c r="G23" s="420">
        <v>0.625</v>
      </c>
      <c r="H23" s="420">
        <v>0.39374999999999999</v>
      </c>
      <c r="I23" s="420">
        <v>2</v>
      </c>
      <c r="J23" s="420">
        <v>1</v>
      </c>
      <c r="K23" s="420">
        <v>4.5</v>
      </c>
      <c r="L23" s="421"/>
      <c r="M23" s="424">
        <v>0</v>
      </c>
      <c r="N23" s="424"/>
      <c r="O23" s="424"/>
      <c r="P23" s="529"/>
      <c r="Q23" s="529"/>
      <c r="R23" s="529"/>
      <c r="S23" s="529"/>
    </row>
    <row r="24" spans="1:19" ht="13" x14ac:dyDescent="0.3">
      <c r="A24" s="423">
        <v>19</v>
      </c>
      <c r="B24" s="423" t="s">
        <v>237</v>
      </c>
      <c r="C24" s="420">
        <v>62.782076321839085</v>
      </c>
      <c r="D24" s="420">
        <v>52.95</v>
      </c>
      <c r="E24" s="420">
        <v>81</v>
      </c>
      <c r="F24" s="420">
        <v>1</v>
      </c>
      <c r="G24" s="420">
        <v>0.5</v>
      </c>
      <c r="H24" s="420">
        <v>0</v>
      </c>
      <c r="I24" s="420">
        <v>2</v>
      </c>
      <c r="J24" s="420">
        <v>1</v>
      </c>
      <c r="K24" s="420">
        <v>3.5</v>
      </c>
      <c r="L24" s="421"/>
      <c r="M24" s="424">
        <v>2</v>
      </c>
      <c r="N24" s="424"/>
      <c r="O24" s="424"/>
      <c r="P24" s="529"/>
      <c r="Q24" s="529"/>
      <c r="R24" s="529"/>
      <c r="S24" s="529"/>
    </row>
    <row r="25" spans="1:19" s="429" customFormat="1" ht="13" x14ac:dyDescent="0.3">
      <c r="A25" s="425">
        <v>20</v>
      </c>
      <c r="B25" s="425" t="s">
        <v>239</v>
      </c>
      <c r="C25" s="426">
        <v>10.284103448275863</v>
      </c>
      <c r="D25" s="426"/>
      <c r="E25" s="426">
        <v>102</v>
      </c>
      <c r="F25" s="426">
        <v>5</v>
      </c>
      <c r="G25" s="426">
        <v>0</v>
      </c>
      <c r="H25" s="426">
        <v>4.8</v>
      </c>
      <c r="I25" s="426">
        <v>1</v>
      </c>
      <c r="J25" s="426">
        <v>1.5</v>
      </c>
      <c r="K25" s="426">
        <v>7</v>
      </c>
      <c r="L25" s="427"/>
      <c r="M25" s="428">
        <v>1</v>
      </c>
      <c r="N25" s="428"/>
      <c r="O25" s="428"/>
    </row>
    <row r="26" spans="1:19" ht="13" x14ac:dyDescent="0.3">
      <c r="A26" s="430">
        <v>21</v>
      </c>
      <c r="B26" s="430" t="s">
        <v>242</v>
      </c>
      <c r="C26" s="431">
        <v>16.581672413793104</v>
      </c>
      <c r="D26" s="431"/>
      <c r="E26" s="431">
        <v>103</v>
      </c>
      <c r="F26" s="431">
        <v>4.5</v>
      </c>
      <c r="G26" s="431">
        <v>0</v>
      </c>
      <c r="H26" s="431">
        <v>5.1875</v>
      </c>
      <c r="I26" s="431">
        <v>1</v>
      </c>
      <c r="J26" s="431">
        <v>1</v>
      </c>
      <c r="K26" s="431">
        <v>6.5</v>
      </c>
      <c r="L26" s="432"/>
      <c r="M26" s="433">
        <v>3</v>
      </c>
      <c r="N26" s="433"/>
      <c r="O26" s="433"/>
    </row>
    <row r="27" spans="1:19" ht="13" x14ac:dyDescent="0.3">
      <c r="A27" s="423">
        <v>22</v>
      </c>
      <c r="B27" s="423" t="s">
        <v>244</v>
      </c>
      <c r="C27" s="420">
        <v>12.652913793103449</v>
      </c>
      <c r="D27" s="420"/>
      <c r="E27" s="420">
        <v>105.5</v>
      </c>
      <c r="F27" s="420">
        <v>3.5</v>
      </c>
      <c r="G27" s="420">
        <v>0.5</v>
      </c>
      <c r="H27" s="420">
        <v>3.28125</v>
      </c>
      <c r="I27" s="420">
        <v>1.5</v>
      </c>
      <c r="J27" s="420">
        <v>1</v>
      </c>
      <c r="K27" s="420">
        <v>7.5</v>
      </c>
      <c r="L27" s="421"/>
      <c r="M27" s="424">
        <v>0</v>
      </c>
      <c r="N27" s="424"/>
      <c r="O27" s="424"/>
    </row>
    <row r="28" spans="1:19" ht="13" x14ac:dyDescent="0.3">
      <c r="A28" s="423">
        <v>23</v>
      </c>
      <c r="B28" s="423" t="s">
        <v>246</v>
      </c>
      <c r="C28" s="420">
        <v>51.073862068965525</v>
      </c>
      <c r="D28" s="420">
        <v>53.1</v>
      </c>
      <c r="E28" s="420">
        <v>86</v>
      </c>
      <c r="F28" s="420">
        <v>1.5</v>
      </c>
      <c r="G28" s="420">
        <v>0.32500000000000001</v>
      </c>
      <c r="H28" s="420">
        <v>1.2500000000000001E-2</v>
      </c>
      <c r="I28" s="420">
        <v>1.5</v>
      </c>
      <c r="J28" s="420">
        <v>2</v>
      </c>
      <c r="K28" s="420">
        <v>4</v>
      </c>
      <c r="L28" s="421"/>
      <c r="M28" s="424">
        <v>0</v>
      </c>
      <c r="N28" s="424"/>
      <c r="O28" s="424"/>
      <c r="P28" s="529"/>
      <c r="Q28" s="529"/>
      <c r="R28" s="529"/>
      <c r="S28" s="529"/>
    </row>
    <row r="29" spans="1:19" ht="13" x14ac:dyDescent="0.3">
      <c r="A29" s="423">
        <v>24</v>
      </c>
      <c r="B29" s="423" t="s">
        <v>248</v>
      </c>
      <c r="C29" s="420">
        <v>39.692017241379318</v>
      </c>
      <c r="D29" s="420">
        <v>48.9</v>
      </c>
      <c r="E29" s="420">
        <v>81</v>
      </c>
      <c r="F29" s="420">
        <v>2</v>
      </c>
      <c r="G29" s="420">
        <v>7.5000000000000011E-2</v>
      </c>
      <c r="H29" s="420">
        <v>2.6749999999999998</v>
      </c>
      <c r="I29" s="420">
        <v>2.5</v>
      </c>
      <c r="J29" s="420">
        <v>5</v>
      </c>
      <c r="K29" s="420">
        <v>6</v>
      </c>
      <c r="L29" s="421"/>
      <c r="M29" s="424">
        <v>4</v>
      </c>
      <c r="N29" s="424"/>
      <c r="O29" s="424"/>
      <c r="P29" s="529"/>
      <c r="Q29" s="529"/>
      <c r="R29" s="529"/>
      <c r="S29" s="529"/>
    </row>
    <row r="30" spans="1:19" s="429" customFormat="1" ht="13" x14ac:dyDescent="0.3">
      <c r="A30" s="425">
        <v>25</v>
      </c>
      <c r="B30" s="425" t="s">
        <v>250</v>
      </c>
      <c r="C30" s="426">
        <v>49.382890977011485</v>
      </c>
      <c r="D30" s="426">
        <v>54.55</v>
      </c>
      <c r="E30" s="426">
        <v>86</v>
      </c>
      <c r="F30" s="426">
        <v>1.5</v>
      </c>
      <c r="G30" s="426">
        <v>0.3</v>
      </c>
      <c r="H30" s="426">
        <v>0.77500000000000002</v>
      </c>
      <c r="I30" s="426">
        <v>1.5</v>
      </c>
      <c r="J30" s="426">
        <v>2</v>
      </c>
      <c r="K30" s="426">
        <v>5</v>
      </c>
      <c r="L30" s="427"/>
      <c r="M30" s="428">
        <v>2</v>
      </c>
      <c r="N30" s="428"/>
      <c r="O30" s="428"/>
    </row>
    <row r="31" spans="1:19" ht="13" x14ac:dyDescent="0.3">
      <c r="A31" s="430">
        <v>26</v>
      </c>
      <c r="B31" s="430" t="s">
        <v>252</v>
      </c>
      <c r="C31" s="431">
        <v>50.398590632183911</v>
      </c>
      <c r="D31" s="431">
        <v>51.45</v>
      </c>
      <c r="E31" s="431">
        <v>96</v>
      </c>
      <c r="F31" s="431">
        <v>1</v>
      </c>
      <c r="G31" s="431">
        <v>0.27500000000000002</v>
      </c>
      <c r="H31" s="431">
        <v>0.47499999999999998</v>
      </c>
      <c r="I31" s="431">
        <v>2</v>
      </c>
      <c r="J31" s="431">
        <v>1.5</v>
      </c>
      <c r="K31" s="431">
        <v>5.5</v>
      </c>
      <c r="L31" s="432"/>
      <c r="M31" s="433">
        <v>2</v>
      </c>
      <c r="N31" s="433"/>
      <c r="O31" s="433"/>
    </row>
    <row r="32" spans="1:19" ht="13" x14ac:dyDescent="0.3">
      <c r="A32" s="423">
        <v>27</v>
      </c>
      <c r="B32" s="423" t="s">
        <v>254</v>
      </c>
      <c r="C32" s="420">
        <v>9.6485689655172422</v>
      </c>
      <c r="D32" s="420"/>
      <c r="E32" s="420">
        <v>103</v>
      </c>
      <c r="F32" s="420">
        <v>3.5</v>
      </c>
      <c r="G32" s="420">
        <v>0.82499999999999996</v>
      </c>
      <c r="H32" s="420">
        <v>4.15625</v>
      </c>
      <c r="I32" s="420">
        <v>1</v>
      </c>
      <c r="J32" s="420">
        <v>1.5</v>
      </c>
      <c r="K32" s="420">
        <v>6.5</v>
      </c>
      <c r="L32" s="421"/>
      <c r="M32" s="424">
        <v>1</v>
      </c>
      <c r="N32" s="424"/>
      <c r="O32" s="424"/>
      <c r="P32" s="529"/>
      <c r="Q32" s="529"/>
      <c r="R32" s="529"/>
      <c r="S32" s="529"/>
    </row>
    <row r="33" spans="1:19" ht="13" x14ac:dyDescent="0.3">
      <c r="A33" s="423">
        <v>28</v>
      </c>
      <c r="B33" s="423" t="s">
        <v>256</v>
      </c>
      <c r="C33" s="420">
        <v>69.669986206896553</v>
      </c>
      <c r="D33" s="420">
        <v>55.400000000000006</v>
      </c>
      <c r="E33" s="420">
        <v>81</v>
      </c>
      <c r="F33" s="420">
        <v>1</v>
      </c>
      <c r="G33" s="420">
        <v>0</v>
      </c>
      <c r="H33" s="420">
        <v>0</v>
      </c>
      <c r="I33" s="420">
        <v>2</v>
      </c>
      <c r="J33" s="420">
        <v>2</v>
      </c>
      <c r="K33" s="420">
        <v>3.5</v>
      </c>
      <c r="L33" s="421"/>
      <c r="M33" s="424">
        <v>2</v>
      </c>
      <c r="N33" s="424"/>
      <c r="O33" s="424"/>
    </row>
    <row r="34" spans="1:19" ht="13" x14ac:dyDescent="0.3">
      <c r="A34" s="423">
        <v>29</v>
      </c>
      <c r="B34" s="423" t="s">
        <v>258</v>
      </c>
      <c r="C34" s="420">
        <v>38.743530172413791</v>
      </c>
      <c r="D34" s="420">
        <v>54.900000000000006</v>
      </c>
      <c r="E34" s="420">
        <v>86</v>
      </c>
      <c r="F34" s="420">
        <v>2</v>
      </c>
      <c r="G34" s="420">
        <v>0</v>
      </c>
      <c r="H34" s="420">
        <v>3.05</v>
      </c>
      <c r="I34" s="420">
        <v>2.5</v>
      </c>
      <c r="J34" s="420">
        <v>2</v>
      </c>
      <c r="K34" s="420">
        <v>5</v>
      </c>
      <c r="L34" s="421"/>
      <c r="M34" s="424">
        <v>1</v>
      </c>
      <c r="N34" s="424"/>
      <c r="O34" s="424"/>
      <c r="P34" s="529"/>
      <c r="Q34" s="529"/>
      <c r="R34" s="529"/>
      <c r="S34" s="529"/>
    </row>
    <row r="35" spans="1:19" ht="13" x14ac:dyDescent="0.3">
      <c r="A35" s="425">
        <v>30</v>
      </c>
      <c r="B35" s="425" t="s">
        <v>260</v>
      </c>
      <c r="C35" s="426">
        <v>56.663997701149427</v>
      </c>
      <c r="D35" s="426">
        <v>50.8</v>
      </c>
      <c r="E35" s="426">
        <v>87.5</v>
      </c>
      <c r="F35" s="426">
        <v>2</v>
      </c>
      <c r="G35" s="426">
        <v>0.27500000000000002</v>
      </c>
      <c r="H35" s="426">
        <v>0</v>
      </c>
      <c r="I35" s="426">
        <v>1.5</v>
      </c>
      <c r="J35" s="426">
        <v>1.5</v>
      </c>
      <c r="K35" s="426">
        <v>4.5</v>
      </c>
      <c r="L35" s="427"/>
      <c r="M35" s="428">
        <v>2</v>
      </c>
      <c r="N35" s="428"/>
      <c r="O35" s="428"/>
    </row>
    <row r="36" spans="1:19" ht="13" x14ac:dyDescent="0.3">
      <c r="A36" s="430">
        <v>31</v>
      </c>
      <c r="B36" s="430" t="s">
        <v>262</v>
      </c>
      <c r="C36" s="431">
        <v>56.447017241379314</v>
      </c>
      <c r="D36" s="431">
        <v>48.2</v>
      </c>
      <c r="E36" s="431">
        <v>96</v>
      </c>
      <c r="F36" s="431">
        <v>1.5</v>
      </c>
      <c r="G36" s="431">
        <v>2.5000000000000001E-2</v>
      </c>
      <c r="H36" s="431">
        <v>0</v>
      </c>
      <c r="I36" s="431">
        <v>1.5</v>
      </c>
      <c r="J36" s="431">
        <v>1</v>
      </c>
      <c r="K36" s="431">
        <v>4.5</v>
      </c>
      <c r="L36" s="432"/>
      <c r="M36" s="433">
        <v>1</v>
      </c>
      <c r="N36" s="433"/>
      <c r="O36" s="433"/>
      <c r="P36" s="529"/>
      <c r="Q36" s="529"/>
      <c r="R36" s="529"/>
      <c r="S36" s="529"/>
    </row>
    <row r="37" spans="1:19" ht="13" x14ac:dyDescent="0.3">
      <c r="A37" s="423">
        <v>32</v>
      </c>
      <c r="B37" s="423" t="s">
        <v>263</v>
      </c>
      <c r="C37" s="420">
        <v>55.869258620689664</v>
      </c>
      <c r="D37" s="420">
        <v>51.099999999999994</v>
      </c>
      <c r="E37" s="420">
        <v>94.5</v>
      </c>
      <c r="F37" s="420">
        <v>1.5</v>
      </c>
      <c r="G37" s="420">
        <v>0.27500000000000002</v>
      </c>
      <c r="H37" s="420">
        <v>0</v>
      </c>
      <c r="I37" s="420">
        <v>2</v>
      </c>
      <c r="J37" s="420">
        <v>1.5</v>
      </c>
      <c r="K37" s="420">
        <v>5</v>
      </c>
      <c r="L37" s="421"/>
      <c r="M37" s="424">
        <v>1</v>
      </c>
      <c r="N37" s="424"/>
      <c r="O37" s="424"/>
    </row>
    <row r="38" spans="1:19" s="429" customFormat="1" ht="13" x14ac:dyDescent="0.3">
      <c r="A38" s="425">
        <v>33</v>
      </c>
      <c r="B38" s="425" t="s">
        <v>264</v>
      </c>
      <c r="C38" s="426">
        <v>44.7748808045977</v>
      </c>
      <c r="D38" s="426">
        <v>51.5</v>
      </c>
      <c r="E38" s="426">
        <v>81</v>
      </c>
      <c r="F38" s="426">
        <v>2</v>
      </c>
      <c r="G38" s="426">
        <v>0.57500000000000007</v>
      </c>
      <c r="H38" s="426">
        <v>0.375</v>
      </c>
      <c r="I38" s="426">
        <v>2.5</v>
      </c>
      <c r="J38" s="426">
        <v>2.5</v>
      </c>
      <c r="K38" s="426">
        <v>4.5</v>
      </c>
      <c r="L38" s="427"/>
      <c r="M38" s="428">
        <v>4</v>
      </c>
      <c r="N38" s="428"/>
      <c r="O38" s="428"/>
    </row>
    <row r="39" spans="1:19" ht="13" x14ac:dyDescent="0.3">
      <c r="A39" s="434"/>
      <c r="B39" s="435" t="s">
        <v>166</v>
      </c>
      <c r="C39" s="436">
        <v>44.546444383490076</v>
      </c>
      <c r="D39" s="436">
        <v>52.094444444444441</v>
      </c>
      <c r="E39" s="436">
        <v>90.424242424242422</v>
      </c>
      <c r="F39" s="436">
        <v>1.8484848484848484</v>
      </c>
      <c r="G39" s="436">
        <v>0.43712121212121108</v>
      </c>
      <c r="H39" s="436">
        <v>1.0424242424242427</v>
      </c>
      <c r="I39" s="436">
        <v>1.9545454545454546</v>
      </c>
      <c r="J39" s="436">
        <v>2.106060606060606</v>
      </c>
      <c r="K39" s="436">
        <v>5</v>
      </c>
      <c r="L39" s="437"/>
      <c r="M39" s="784">
        <f>AVERAGE(M6:M38)</f>
        <v>1.9090909090909092</v>
      </c>
      <c r="N39" s="438"/>
      <c r="O39" s="438"/>
    </row>
    <row r="40" spans="1:19" ht="13" x14ac:dyDescent="0.3">
      <c r="A40" s="439"/>
      <c r="B40" s="440" t="s">
        <v>167</v>
      </c>
      <c r="C40" s="404">
        <v>9.0479234545526612</v>
      </c>
      <c r="D40" s="404">
        <v>4.0506403360949195</v>
      </c>
      <c r="E40" s="404">
        <v>3.0084836330443876</v>
      </c>
      <c r="F40" s="404">
        <v>31.366518866109693</v>
      </c>
      <c r="G40" s="404">
        <v>101.13954730638</v>
      </c>
      <c r="H40" s="404">
        <v>105.9482524526854</v>
      </c>
      <c r="I40" s="404">
        <v>36.687843172752338</v>
      </c>
      <c r="J40" s="404">
        <v>32.900398315308202</v>
      </c>
      <c r="K40" s="404">
        <v>13.706888336846843</v>
      </c>
      <c r="L40" s="405"/>
      <c r="M40" s="441"/>
      <c r="N40" s="441"/>
      <c r="O40" s="441"/>
    </row>
    <row r="41" spans="1:19" ht="13" x14ac:dyDescent="0.3">
      <c r="A41" s="439"/>
      <c r="B41" s="440" t="s">
        <v>136</v>
      </c>
      <c r="C41" s="404">
        <v>6.8272663503103459</v>
      </c>
      <c r="D41" s="404">
        <v>3.7309580161358773</v>
      </c>
      <c r="E41" s="404">
        <v>4.6080524672484646</v>
      </c>
      <c r="F41" s="404">
        <v>0.98212575647860068</v>
      </c>
      <c r="G41" s="404">
        <v>0.74887230660427651</v>
      </c>
      <c r="H41" s="404">
        <v>1.8707820043254269</v>
      </c>
      <c r="I41" s="404">
        <v>1.2146547110772841</v>
      </c>
      <c r="J41" s="404">
        <v>1.1736994573918735</v>
      </c>
      <c r="K41" s="404">
        <v>1.1608971964568384</v>
      </c>
      <c r="L41" s="405"/>
      <c r="M41" s="441"/>
      <c r="N41" s="441"/>
      <c r="O41" s="441"/>
    </row>
    <row r="42" spans="1:19" ht="13" x14ac:dyDescent="0.3">
      <c r="A42" s="419"/>
      <c r="B42" s="442"/>
      <c r="C42" s="1033" t="s">
        <v>282</v>
      </c>
      <c r="D42" s="1034"/>
      <c r="E42" s="1034"/>
      <c r="F42" s="1034"/>
      <c r="G42" s="1034"/>
      <c r="H42" s="1034"/>
      <c r="I42" s="1034"/>
      <c r="J42" s="1034"/>
      <c r="K42" s="1034"/>
      <c r="L42" s="1034"/>
      <c r="M42" s="1034"/>
      <c r="N42" s="1034"/>
      <c r="O42" s="1034"/>
    </row>
    <row r="43" spans="1:19" ht="13" x14ac:dyDescent="0.3">
      <c r="A43" s="419"/>
      <c r="B43" s="442" t="s">
        <v>38</v>
      </c>
      <c r="C43" s="1035" t="s">
        <v>197</v>
      </c>
      <c r="D43" s="1036"/>
      <c r="E43" s="1036"/>
      <c r="F43" s="1036"/>
      <c r="G43" s="1036"/>
      <c r="H43" s="1036"/>
      <c r="I43" s="1036"/>
      <c r="J43" s="1036"/>
      <c r="K43" s="1036"/>
      <c r="L43" s="1036"/>
      <c r="M43" s="1036"/>
      <c r="N43" s="1036"/>
      <c r="O43" s="1036"/>
    </row>
    <row r="44" spans="1:19" ht="13" x14ac:dyDescent="0.3">
      <c r="A44" s="419"/>
      <c r="B44" s="442" t="s">
        <v>56</v>
      </c>
      <c r="C44" s="1035" t="s">
        <v>198</v>
      </c>
      <c r="D44" s="1036"/>
      <c r="E44" s="1036"/>
      <c r="F44" s="1036"/>
      <c r="G44" s="1036"/>
      <c r="H44" s="1036"/>
      <c r="I44" s="1036"/>
      <c r="J44" s="1036"/>
      <c r="K44" s="1036"/>
      <c r="L44" s="1036"/>
      <c r="M44" s="1036"/>
      <c r="N44" s="1036"/>
      <c r="O44" s="1036"/>
    </row>
    <row r="45" spans="1:19" ht="13" x14ac:dyDescent="0.3">
      <c r="A45" s="419"/>
      <c r="B45" s="442" t="s">
        <v>11</v>
      </c>
      <c r="C45" s="1035" t="s">
        <v>283</v>
      </c>
      <c r="D45" s="1036"/>
      <c r="E45" s="1036"/>
      <c r="F45" s="1036"/>
      <c r="G45" s="1036"/>
      <c r="H45" s="1036"/>
      <c r="I45" s="1036"/>
      <c r="J45" s="1036"/>
      <c r="K45" s="1036"/>
      <c r="L45" s="1036"/>
      <c r="M45" s="1036"/>
      <c r="N45" s="1036"/>
      <c r="O45" s="1036"/>
    </row>
    <row r="46" spans="1:19" x14ac:dyDescent="0.25">
      <c r="A46" s="419"/>
      <c r="B46" s="419"/>
      <c r="C46" s="1035" t="s">
        <v>199</v>
      </c>
      <c r="D46" s="1036"/>
      <c r="E46" s="1036"/>
      <c r="F46" s="1036"/>
      <c r="G46" s="1036"/>
      <c r="H46" s="1036"/>
      <c r="I46" s="1036"/>
      <c r="J46" s="1036"/>
      <c r="K46" s="1036"/>
      <c r="L46" s="1036"/>
      <c r="M46" s="1036"/>
      <c r="N46" s="1036"/>
      <c r="O46" s="1036"/>
    </row>
    <row r="47" spans="1:19" x14ac:dyDescent="0.25">
      <c r="A47" s="419"/>
      <c r="B47" s="419"/>
      <c r="C47" s="1035" t="s">
        <v>274</v>
      </c>
      <c r="D47" s="1036"/>
      <c r="E47" s="1036"/>
      <c r="F47" s="1036"/>
      <c r="G47" s="1036"/>
      <c r="H47" s="1036"/>
      <c r="I47" s="1036"/>
      <c r="J47" s="1036"/>
      <c r="K47" s="1036"/>
      <c r="L47" s="1036"/>
      <c r="M47" s="1036"/>
      <c r="N47" s="1036"/>
      <c r="O47" s="1036"/>
    </row>
    <row r="48" spans="1:19" ht="26.4" customHeight="1" x14ac:dyDescent="0.25">
      <c r="A48" s="419"/>
      <c r="B48" s="419"/>
      <c r="C48" s="1031" t="s">
        <v>284</v>
      </c>
      <c r="D48" s="1032"/>
      <c r="E48" s="1032"/>
      <c r="F48" s="1032"/>
      <c r="G48" s="1032"/>
      <c r="H48" s="1032"/>
      <c r="I48" s="1032"/>
      <c r="J48" s="1032"/>
      <c r="K48" s="1032"/>
      <c r="L48" s="1032"/>
      <c r="M48" s="1032"/>
      <c r="N48" s="1032"/>
      <c r="O48" s="1032"/>
    </row>
    <row r="49" spans="1:15" x14ac:dyDescent="0.25">
      <c r="A49" s="419"/>
      <c r="B49" s="419"/>
      <c r="C49" s="420"/>
      <c r="D49" s="420"/>
      <c r="E49" s="420"/>
      <c r="F49" s="420"/>
      <c r="G49" s="420"/>
      <c r="H49" s="420"/>
      <c r="I49" s="420"/>
      <c r="J49" s="420"/>
      <c r="K49" s="420"/>
      <c r="L49" s="420"/>
      <c r="M49" s="443"/>
      <c r="N49" s="443"/>
      <c r="O49" s="443"/>
    </row>
  </sheetData>
  <sortState ref="A6:S38">
    <sortCondition ref="A6:A38"/>
  </sortState>
  <mergeCells count="7">
    <mergeCell ref="C48:O48"/>
    <mergeCell ref="C42:O42"/>
    <mergeCell ref="C43:O43"/>
    <mergeCell ref="C44:O44"/>
    <mergeCell ref="C45:O45"/>
    <mergeCell ref="C46:O46"/>
    <mergeCell ref="C47:O47"/>
  </mergeCells>
  <pageMargins left="0.5" right="0.5" top="0.5" bottom="0.5" header="0.5" footer="0.5"/>
  <pageSetup scale="83" orientation="landscape" r:id="rId1"/>
  <headerFooter alignWithMargins="0">
    <oddHeade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4"/>
  <sheetViews>
    <sheetView workbookViewId="0">
      <pane ySplit="3" topLeftCell="A20" activePane="bottomLeft" state="frozen"/>
      <selection pane="bottomLeft" activeCell="K26" sqref="K26"/>
    </sheetView>
  </sheetViews>
  <sheetFormatPr defaultColWidth="9.08984375" defaultRowHeight="10" x14ac:dyDescent="0.25"/>
  <cols>
    <col min="1" max="1" width="3.6328125" style="58" customWidth="1"/>
    <col min="2" max="2" width="15" style="58" customWidth="1"/>
    <col min="3" max="3" width="5.6328125" style="59" customWidth="1"/>
    <col min="4" max="4" width="2.54296875" style="60" customWidth="1"/>
    <col min="5" max="5" width="5.6328125" style="59" customWidth="1"/>
    <col min="6" max="6" width="2.54296875" style="60" customWidth="1"/>
    <col min="7" max="7" width="5.6328125" style="59" customWidth="1"/>
    <col min="8" max="8" width="2.54296875" style="60" customWidth="1"/>
    <col min="9" max="10" width="4.90625" style="61" customWidth="1"/>
    <col min="11" max="11" width="4.90625" style="62" customWidth="1"/>
    <col min="12" max="12" width="4.453125" style="59" customWidth="1"/>
    <col min="13" max="13" width="4.6328125" style="59" customWidth="1"/>
    <col min="14" max="14" width="5.54296875" style="59" customWidth="1"/>
    <col min="15" max="15" width="5.54296875" style="63" customWidth="1"/>
    <col min="16" max="16" width="5.54296875" style="59" customWidth="1"/>
    <col min="17" max="18" width="5.54296875" style="64" customWidth="1"/>
    <col min="19" max="19" width="6.54296875" style="64" customWidth="1"/>
    <col min="20" max="22" width="4.6328125" style="62" customWidth="1"/>
    <col min="23" max="25" width="4.6328125" style="59" customWidth="1"/>
    <col min="26" max="26" width="4.453125" style="62" customWidth="1"/>
    <col min="27" max="31" width="4" style="61" customWidth="1"/>
    <col min="32" max="254" width="9.08984375" style="8"/>
    <col min="255" max="255" width="3.6328125" style="8" customWidth="1"/>
    <col min="256" max="256" width="15" style="8" customWidth="1"/>
    <col min="257" max="257" width="5.6328125" style="8" customWidth="1"/>
    <col min="258" max="258" width="2.54296875" style="8" customWidth="1"/>
    <col min="259" max="259" width="5.6328125" style="8" customWidth="1"/>
    <col min="260" max="260" width="2.54296875" style="8" customWidth="1"/>
    <col min="261" max="261" width="5.36328125" style="8" customWidth="1"/>
    <col min="262" max="262" width="2.54296875" style="8" customWidth="1"/>
    <col min="263" max="263" width="5.6328125" style="8" customWidth="1"/>
    <col min="264" max="264" width="2.54296875" style="8" customWidth="1"/>
    <col min="265" max="267" width="4.90625" style="8" customWidth="1"/>
    <col min="268" max="268" width="4.453125" style="8" customWidth="1"/>
    <col min="269" max="269" width="4.6328125" style="8" customWidth="1"/>
    <col min="270" max="273" width="5.54296875" style="8" customWidth="1"/>
    <col min="274" max="279" width="4.6328125" style="8" customWidth="1"/>
    <col min="280" max="280" width="4.453125" style="8" customWidth="1"/>
    <col min="281" max="285" width="4" style="8" customWidth="1"/>
    <col min="286" max="510" width="9.08984375" style="8"/>
    <col min="511" max="511" width="3.6328125" style="8" customWidth="1"/>
    <col min="512" max="512" width="15" style="8" customWidth="1"/>
    <col min="513" max="513" width="5.6328125" style="8" customWidth="1"/>
    <col min="514" max="514" width="2.54296875" style="8" customWidth="1"/>
    <col min="515" max="515" width="5.6328125" style="8" customWidth="1"/>
    <col min="516" max="516" width="2.54296875" style="8" customWidth="1"/>
    <col min="517" max="517" width="5.36328125" style="8" customWidth="1"/>
    <col min="518" max="518" width="2.54296875" style="8" customWidth="1"/>
    <col min="519" max="519" width="5.6328125" style="8" customWidth="1"/>
    <col min="520" max="520" width="2.54296875" style="8" customWidth="1"/>
    <col min="521" max="523" width="4.90625" style="8" customWidth="1"/>
    <col min="524" max="524" width="4.453125" style="8" customWidth="1"/>
    <col min="525" max="525" width="4.6328125" style="8" customWidth="1"/>
    <col min="526" max="529" width="5.54296875" style="8" customWidth="1"/>
    <col min="530" max="535" width="4.6328125" style="8" customWidth="1"/>
    <col min="536" max="536" width="4.453125" style="8" customWidth="1"/>
    <col min="537" max="541" width="4" style="8" customWidth="1"/>
    <col min="542" max="766" width="9.08984375" style="8"/>
    <col min="767" max="767" width="3.6328125" style="8" customWidth="1"/>
    <col min="768" max="768" width="15" style="8" customWidth="1"/>
    <col min="769" max="769" width="5.6328125" style="8" customWidth="1"/>
    <col min="770" max="770" width="2.54296875" style="8" customWidth="1"/>
    <col min="771" max="771" width="5.6328125" style="8" customWidth="1"/>
    <col min="772" max="772" width="2.54296875" style="8" customWidth="1"/>
    <col min="773" max="773" width="5.36328125" style="8" customWidth="1"/>
    <col min="774" max="774" width="2.54296875" style="8" customWidth="1"/>
    <col min="775" max="775" width="5.6328125" style="8" customWidth="1"/>
    <col min="776" max="776" width="2.54296875" style="8" customWidth="1"/>
    <col min="777" max="779" width="4.90625" style="8" customWidth="1"/>
    <col min="780" max="780" width="4.453125" style="8" customWidth="1"/>
    <col min="781" max="781" width="4.6328125" style="8" customWidth="1"/>
    <col min="782" max="785" width="5.54296875" style="8" customWidth="1"/>
    <col min="786" max="791" width="4.6328125" style="8" customWidth="1"/>
    <col min="792" max="792" width="4.453125" style="8" customWidth="1"/>
    <col min="793" max="797" width="4" style="8" customWidth="1"/>
    <col min="798" max="1022" width="9.08984375" style="8"/>
    <col min="1023" max="1023" width="3.6328125" style="8" customWidth="1"/>
    <col min="1024" max="1024" width="15" style="8" customWidth="1"/>
    <col min="1025" max="1025" width="5.6328125" style="8" customWidth="1"/>
    <col min="1026" max="1026" width="2.54296875" style="8" customWidth="1"/>
    <col min="1027" max="1027" width="5.6328125" style="8" customWidth="1"/>
    <col min="1028" max="1028" width="2.54296875" style="8" customWidth="1"/>
    <col min="1029" max="1029" width="5.36328125" style="8" customWidth="1"/>
    <col min="1030" max="1030" width="2.54296875" style="8" customWidth="1"/>
    <col min="1031" max="1031" width="5.6328125" style="8" customWidth="1"/>
    <col min="1032" max="1032" width="2.54296875" style="8" customWidth="1"/>
    <col min="1033" max="1035" width="4.90625" style="8" customWidth="1"/>
    <col min="1036" max="1036" width="4.453125" style="8" customWidth="1"/>
    <col min="1037" max="1037" width="4.6328125" style="8" customWidth="1"/>
    <col min="1038" max="1041" width="5.54296875" style="8" customWidth="1"/>
    <col min="1042" max="1047" width="4.6328125" style="8" customWidth="1"/>
    <col min="1048" max="1048" width="4.453125" style="8" customWidth="1"/>
    <col min="1049" max="1053" width="4" style="8" customWidth="1"/>
    <col min="1054" max="1278" width="9.08984375" style="8"/>
    <col min="1279" max="1279" width="3.6328125" style="8" customWidth="1"/>
    <col min="1280" max="1280" width="15" style="8" customWidth="1"/>
    <col min="1281" max="1281" width="5.6328125" style="8" customWidth="1"/>
    <col min="1282" max="1282" width="2.54296875" style="8" customWidth="1"/>
    <col min="1283" max="1283" width="5.6328125" style="8" customWidth="1"/>
    <col min="1284" max="1284" width="2.54296875" style="8" customWidth="1"/>
    <col min="1285" max="1285" width="5.36328125" style="8" customWidth="1"/>
    <col min="1286" max="1286" width="2.54296875" style="8" customWidth="1"/>
    <col min="1287" max="1287" width="5.6328125" style="8" customWidth="1"/>
    <col min="1288" max="1288" width="2.54296875" style="8" customWidth="1"/>
    <col min="1289" max="1291" width="4.90625" style="8" customWidth="1"/>
    <col min="1292" max="1292" width="4.453125" style="8" customWidth="1"/>
    <col min="1293" max="1293" width="4.6328125" style="8" customWidth="1"/>
    <col min="1294" max="1297" width="5.54296875" style="8" customWidth="1"/>
    <col min="1298" max="1303" width="4.6328125" style="8" customWidth="1"/>
    <col min="1304" max="1304" width="4.453125" style="8" customWidth="1"/>
    <col min="1305" max="1309" width="4" style="8" customWidth="1"/>
    <col min="1310" max="1534" width="9.08984375" style="8"/>
    <col min="1535" max="1535" width="3.6328125" style="8" customWidth="1"/>
    <col min="1536" max="1536" width="15" style="8" customWidth="1"/>
    <col min="1537" max="1537" width="5.6328125" style="8" customWidth="1"/>
    <col min="1538" max="1538" width="2.54296875" style="8" customWidth="1"/>
    <col min="1539" max="1539" width="5.6328125" style="8" customWidth="1"/>
    <col min="1540" max="1540" width="2.54296875" style="8" customWidth="1"/>
    <col min="1541" max="1541" width="5.36328125" style="8" customWidth="1"/>
    <col min="1542" max="1542" width="2.54296875" style="8" customWidth="1"/>
    <col min="1543" max="1543" width="5.6328125" style="8" customWidth="1"/>
    <col min="1544" max="1544" width="2.54296875" style="8" customWidth="1"/>
    <col min="1545" max="1547" width="4.90625" style="8" customWidth="1"/>
    <col min="1548" max="1548" width="4.453125" style="8" customWidth="1"/>
    <col min="1549" max="1549" width="4.6328125" style="8" customWidth="1"/>
    <col min="1550" max="1553" width="5.54296875" style="8" customWidth="1"/>
    <col min="1554" max="1559" width="4.6328125" style="8" customWidth="1"/>
    <col min="1560" max="1560" width="4.453125" style="8" customWidth="1"/>
    <col min="1561" max="1565" width="4" style="8" customWidth="1"/>
    <col min="1566" max="1790" width="9.08984375" style="8"/>
    <col min="1791" max="1791" width="3.6328125" style="8" customWidth="1"/>
    <col min="1792" max="1792" width="15" style="8" customWidth="1"/>
    <col min="1793" max="1793" width="5.6328125" style="8" customWidth="1"/>
    <col min="1794" max="1794" width="2.54296875" style="8" customWidth="1"/>
    <col min="1795" max="1795" width="5.6328125" style="8" customWidth="1"/>
    <col min="1796" max="1796" width="2.54296875" style="8" customWidth="1"/>
    <col min="1797" max="1797" width="5.36328125" style="8" customWidth="1"/>
    <col min="1798" max="1798" width="2.54296875" style="8" customWidth="1"/>
    <col min="1799" max="1799" width="5.6328125" style="8" customWidth="1"/>
    <col min="1800" max="1800" width="2.54296875" style="8" customWidth="1"/>
    <col min="1801" max="1803" width="4.90625" style="8" customWidth="1"/>
    <col min="1804" max="1804" width="4.453125" style="8" customWidth="1"/>
    <col min="1805" max="1805" width="4.6328125" style="8" customWidth="1"/>
    <col min="1806" max="1809" width="5.54296875" style="8" customWidth="1"/>
    <col min="1810" max="1815" width="4.6328125" style="8" customWidth="1"/>
    <col min="1816" max="1816" width="4.453125" style="8" customWidth="1"/>
    <col min="1817" max="1821" width="4" style="8" customWidth="1"/>
    <col min="1822" max="2046" width="9.08984375" style="8"/>
    <col min="2047" max="2047" width="3.6328125" style="8" customWidth="1"/>
    <col min="2048" max="2048" width="15" style="8" customWidth="1"/>
    <col min="2049" max="2049" width="5.6328125" style="8" customWidth="1"/>
    <col min="2050" max="2050" width="2.54296875" style="8" customWidth="1"/>
    <col min="2051" max="2051" width="5.6328125" style="8" customWidth="1"/>
    <col min="2052" max="2052" width="2.54296875" style="8" customWidth="1"/>
    <col min="2053" max="2053" width="5.36328125" style="8" customWidth="1"/>
    <col min="2054" max="2054" width="2.54296875" style="8" customWidth="1"/>
    <col min="2055" max="2055" width="5.6328125" style="8" customWidth="1"/>
    <col min="2056" max="2056" width="2.54296875" style="8" customWidth="1"/>
    <col min="2057" max="2059" width="4.90625" style="8" customWidth="1"/>
    <col min="2060" max="2060" width="4.453125" style="8" customWidth="1"/>
    <col min="2061" max="2061" width="4.6328125" style="8" customWidth="1"/>
    <col min="2062" max="2065" width="5.54296875" style="8" customWidth="1"/>
    <col min="2066" max="2071" width="4.6328125" style="8" customWidth="1"/>
    <col min="2072" max="2072" width="4.453125" style="8" customWidth="1"/>
    <col min="2073" max="2077" width="4" style="8" customWidth="1"/>
    <col min="2078" max="2302" width="9.08984375" style="8"/>
    <col min="2303" max="2303" width="3.6328125" style="8" customWidth="1"/>
    <col min="2304" max="2304" width="15" style="8" customWidth="1"/>
    <col min="2305" max="2305" width="5.6328125" style="8" customWidth="1"/>
    <col min="2306" max="2306" width="2.54296875" style="8" customWidth="1"/>
    <col min="2307" max="2307" width="5.6328125" style="8" customWidth="1"/>
    <col min="2308" max="2308" width="2.54296875" style="8" customWidth="1"/>
    <col min="2309" max="2309" width="5.36328125" style="8" customWidth="1"/>
    <col min="2310" max="2310" width="2.54296875" style="8" customWidth="1"/>
    <col min="2311" max="2311" width="5.6328125" style="8" customWidth="1"/>
    <col min="2312" max="2312" width="2.54296875" style="8" customWidth="1"/>
    <col min="2313" max="2315" width="4.90625" style="8" customWidth="1"/>
    <col min="2316" max="2316" width="4.453125" style="8" customWidth="1"/>
    <col min="2317" max="2317" width="4.6328125" style="8" customWidth="1"/>
    <col min="2318" max="2321" width="5.54296875" style="8" customWidth="1"/>
    <col min="2322" max="2327" width="4.6328125" style="8" customWidth="1"/>
    <col min="2328" max="2328" width="4.453125" style="8" customWidth="1"/>
    <col min="2329" max="2333" width="4" style="8" customWidth="1"/>
    <col min="2334" max="2558" width="9.08984375" style="8"/>
    <col min="2559" max="2559" width="3.6328125" style="8" customWidth="1"/>
    <col min="2560" max="2560" width="15" style="8" customWidth="1"/>
    <col min="2561" max="2561" width="5.6328125" style="8" customWidth="1"/>
    <col min="2562" max="2562" width="2.54296875" style="8" customWidth="1"/>
    <col min="2563" max="2563" width="5.6328125" style="8" customWidth="1"/>
    <col min="2564" max="2564" width="2.54296875" style="8" customWidth="1"/>
    <col min="2565" max="2565" width="5.36328125" style="8" customWidth="1"/>
    <col min="2566" max="2566" width="2.54296875" style="8" customWidth="1"/>
    <col min="2567" max="2567" width="5.6328125" style="8" customWidth="1"/>
    <col min="2568" max="2568" width="2.54296875" style="8" customWidth="1"/>
    <col min="2569" max="2571" width="4.90625" style="8" customWidth="1"/>
    <col min="2572" max="2572" width="4.453125" style="8" customWidth="1"/>
    <col min="2573" max="2573" width="4.6328125" style="8" customWidth="1"/>
    <col min="2574" max="2577" width="5.54296875" style="8" customWidth="1"/>
    <col min="2578" max="2583" width="4.6328125" style="8" customWidth="1"/>
    <col min="2584" max="2584" width="4.453125" style="8" customWidth="1"/>
    <col min="2585" max="2589" width="4" style="8" customWidth="1"/>
    <col min="2590" max="2814" width="9.08984375" style="8"/>
    <col min="2815" max="2815" width="3.6328125" style="8" customWidth="1"/>
    <col min="2816" max="2816" width="15" style="8" customWidth="1"/>
    <col min="2817" max="2817" width="5.6328125" style="8" customWidth="1"/>
    <col min="2818" max="2818" width="2.54296875" style="8" customWidth="1"/>
    <col min="2819" max="2819" width="5.6328125" style="8" customWidth="1"/>
    <col min="2820" max="2820" width="2.54296875" style="8" customWidth="1"/>
    <col min="2821" max="2821" width="5.36328125" style="8" customWidth="1"/>
    <col min="2822" max="2822" width="2.54296875" style="8" customWidth="1"/>
    <col min="2823" max="2823" width="5.6328125" style="8" customWidth="1"/>
    <col min="2824" max="2824" width="2.54296875" style="8" customWidth="1"/>
    <col min="2825" max="2827" width="4.90625" style="8" customWidth="1"/>
    <col min="2828" max="2828" width="4.453125" style="8" customWidth="1"/>
    <col min="2829" max="2829" width="4.6328125" style="8" customWidth="1"/>
    <col min="2830" max="2833" width="5.54296875" style="8" customWidth="1"/>
    <col min="2834" max="2839" width="4.6328125" style="8" customWidth="1"/>
    <col min="2840" max="2840" width="4.453125" style="8" customWidth="1"/>
    <col min="2841" max="2845" width="4" style="8" customWidth="1"/>
    <col min="2846" max="3070" width="9.08984375" style="8"/>
    <col min="3071" max="3071" width="3.6328125" style="8" customWidth="1"/>
    <col min="3072" max="3072" width="15" style="8" customWidth="1"/>
    <col min="3073" max="3073" width="5.6328125" style="8" customWidth="1"/>
    <col min="3074" max="3074" width="2.54296875" style="8" customWidth="1"/>
    <col min="3075" max="3075" width="5.6328125" style="8" customWidth="1"/>
    <col min="3076" max="3076" width="2.54296875" style="8" customWidth="1"/>
    <col min="3077" max="3077" width="5.36328125" style="8" customWidth="1"/>
    <col min="3078" max="3078" width="2.54296875" style="8" customWidth="1"/>
    <col min="3079" max="3079" width="5.6328125" style="8" customWidth="1"/>
    <col min="3080" max="3080" width="2.54296875" style="8" customWidth="1"/>
    <col min="3081" max="3083" width="4.90625" style="8" customWidth="1"/>
    <col min="3084" max="3084" width="4.453125" style="8" customWidth="1"/>
    <col min="3085" max="3085" width="4.6328125" style="8" customWidth="1"/>
    <col min="3086" max="3089" width="5.54296875" style="8" customWidth="1"/>
    <col min="3090" max="3095" width="4.6328125" style="8" customWidth="1"/>
    <col min="3096" max="3096" width="4.453125" style="8" customWidth="1"/>
    <col min="3097" max="3101" width="4" style="8" customWidth="1"/>
    <col min="3102" max="3326" width="9.08984375" style="8"/>
    <col min="3327" max="3327" width="3.6328125" style="8" customWidth="1"/>
    <col min="3328" max="3328" width="15" style="8" customWidth="1"/>
    <col min="3329" max="3329" width="5.6328125" style="8" customWidth="1"/>
    <col min="3330" max="3330" width="2.54296875" style="8" customWidth="1"/>
    <col min="3331" max="3331" width="5.6328125" style="8" customWidth="1"/>
    <col min="3332" max="3332" width="2.54296875" style="8" customWidth="1"/>
    <col min="3333" max="3333" width="5.36328125" style="8" customWidth="1"/>
    <col min="3334" max="3334" width="2.54296875" style="8" customWidth="1"/>
    <col min="3335" max="3335" width="5.6328125" style="8" customWidth="1"/>
    <col min="3336" max="3336" width="2.54296875" style="8" customWidth="1"/>
    <col min="3337" max="3339" width="4.90625" style="8" customWidth="1"/>
    <col min="3340" max="3340" width="4.453125" style="8" customWidth="1"/>
    <col min="3341" max="3341" width="4.6328125" style="8" customWidth="1"/>
    <col min="3342" max="3345" width="5.54296875" style="8" customWidth="1"/>
    <col min="3346" max="3351" width="4.6328125" style="8" customWidth="1"/>
    <col min="3352" max="3352" width="4.453125" style="8" customWidth="1"/>
    <col min="3353" max="3357" width="4" style="8" customWidth="1"/>
    <col min="3358" max="3582" width="9.08984375" style="8"/>
    <col min="3583" max="3583" width="3.6328125" style="8" customWidth="1"/>
    <col min="3584" max="3584" width="15" style="8" customWidth="1"/>
    <col min="3585" max="3585" width="5.6328125" style="8" customWidth="1"/>
    <col min="3586" max="3586" width="2.54296875" style="8" customWidth="1"/>
    <col min="3587" max="3587" width="5.6328125" style="8" customWidth="1"/>
    <col min="3588" max="3588" width="2.54296875" style="8" customWidth="1"/>
    <col min="3589" max="3589" width="5.36328125" style="8" customWidth="1"/>
    <col min="3590" max="3590" width="2.54296875" style="8" customWidth="1"/>
    <col min="3591" max="3591" width="5.6328125" style="8" customWidth="1"/>
    <col min="3592" max="3592" width="2.54296875" style="8" customWidth="1"/>
    <col min="3593" max="3595" width="4.90625" style="8" customWidth="1"/>
    <col min="3596" max="3596" width="4.453125" style="8" customWidth="1"/>
    <col min="3597" max="3597" width="4.6328125" style="8" customWidth="1"/>
    <col min="3598" max="3601" width="5.54296875" style="8" customWidth="1"/>
    <col min="3602" max="3607" width="4.6328125" style="8" customWidth="1"/>
    <col min="3608" max="3608" width="4.453125" style="8" customWidth="1"/>
    <col min="3609" max="3613" width="4" style="8" customWidth="1"/>
    <col min="3614" max="3838" width="9.08984375" style="8"/>
    <col min="3839" max="3839" width="3.6328125" style="8" customWidth="1"/>
    <col min="3840" max="3840" width="15" style="8" customWidth="1"/>
    <col min="3841" max="3841" width="5.6328125" style="8" customWidth="1"/>
    <col min="3842" max="3842" width="2.54296875" style="8" customWidth="1"/>
    <col min="3843" max="3843" width="5.6328125" style="8" customWidth="1"/>
    <col min="3844" max="3844" width="2.54296875" style="8" customWidth="1"/>
    <col min="3845" max="3845" width="5.36328125" style="8" customWidth="1"/>
    <col min="3846" max="3846" width="2.54296875" style="8" customWidth="1"/>
    <col min="3847" max="3847" width="5.6328125" style="8" customWidth="1"/>
    <col min="3848" max="3848" width="2.54296875" style="8" customWidth="1"/>
    <col min="3849" max="3851" width="4.90625" style="8" customWidth="1"/>
    <col min="3852" max="3852" width="4.453125" style="8" customWidth="1"/>
    <col min="3853" max="3853" width="4.6328125" style="8" customWidth="1"/>
    <col min="3854" max="3857" width="5.54296875" style="8" customWidth="1"/>
    <col min="3858" max="3863" width="4.6328125" style="8" customWidth="1"/>
    <col min="3864" max="3864" width="4.453125" style="8" customWidth="1"/>
    <col min="3865" max="3869" width="4" style="8" customWidth="1"/>
    <col min="3870" max="4094" width="9.08984375" style="8"/>
    <col min="4095" max="4095" width="3.6328125" style="8" customWidth="1"/>
    <col min="4096" max="4096" width="15" style="8" customWidth="1"/>
    <col min="4097" max="4097" width="5.6328125" style="8" customWidth="1"/>
    <col min="4098" max="4098" width="2.54296875" style="8" customWidth="1"/>
    <col min="4099" max="4099" width="5.6328125" style="8" customWidth="1"/>
    <col min="4100" max="4100" width="2.54296875" style="8" customWidth="1"/>
    <col min="4101" max="4101" width="5.36328125" style="8" customWidth="1"/>
    <col min="4102" max="4102" width="2.54296875" style="8" customWidth="1"/>
    <col min="4103" max="4103" width="5.6328125" style="8" customWidth="1"/>
    <col min="4104" max="4104" width="2.54296875" style="8" customWidth="1"/>
    <col min="4105" max="4107" width="4.90625" style="8" customWidth="1"/>
    <col min="4108" max="4108" width="4.453125" style="8" customWidth="1"/>
    <col min="4109" max="4109" width="4.6328125" style="8" customWidth="1"/>
    <col min="4110" max="4113" width="5.54296875" style="8" customWidth="1"/>
    <col min="4114" max="4119" width="4.6328125" style="8" customWidth="1"/>
    <col min="4120" max="4120" width="4.453125" style="8" customWidth="1"/>
    <col min="4121" max="4125" width="4" style="8" customWidth="1"/>
    <col min="4126" max="4350" width="9.08984375" style="8"/>
    <col min="4351" max="4351" width="3.6328125" style="8" customWidth="1"/>
    <col min="4352" max="4352" width="15" style="8" customWidth="1"/>
    <col min="4353" max="4353" width="5.6328125" style="8" customWidth="1"/>
    <col min="4354" max="4354" width="2.54296875" style="8" customWidth="1"/>
    <col min="4355" max="4355" width="5.6328125" style="8" customWidth="1"/>
    <col min="4356" max="4356" width="2.54296875" style="8" customWidth="1"/>
    <col min="4357" max="4357" width="5.36328125" style="8" customWidth="1"/>
    <col min="4358" max="4358" width="2.54296875" style="8" customWidth="1"/>
    <col min="4359" max="4359" width="5.6328125" style="8" customWidth="1"/>
    <col min="4360" max="4360" width="2.54296875" style="8" customWidth="1"/>
    <col min="4361" max="4363" width="4.90625" style="8" customWidth="1"/>
    <col min="4364" max="4364" width="4.453125" style="8" customWidth="1"/>
    <col min="4365" max="4365" width="4.6328125" style="8" customWidth="1"/>
    <col min="4366" max="4369" width="5.54296875" style="8" customWidth="1"/>
    <col min="4370" max="4375" width="4.6328125" style="8" customWidth="1"/>
    <col min="4376" max="4376" width="4.453125" style="8" customWidth="1"/>
    <col min="4377" max="4381" width="4" style="8" customWidth="1"/>
    <col min="4382" max="4606" width="9.08984375" style="8"/>
    <col min="4607" max="4607" width="3.6328125" style="8" customWidth="1"/>
    <col min="4608" max="4608" width="15" style="8" customWidth="1"/>
    <col min="4609" max="4609" width="5.6328125" style="8" customWidth="1"/>
    <col min="4610" max="4610" width="2.54296875" style="8" customWidth="1"/>
    <col min="4611" max="4611" width="5.6328125" style="8" customWidth="1"/>
    <col min="4612" max="4612" width="2.54296875" style="8" customWidth="1"/>
    <col min="4613" max="4613" width="5.36328125" style="8" customWidth="1"/>
    <col min="4614" max="4614" width="2.54296875" style="8" customWidth="1"/>
    <col min="4615" max="4615" width="5.6328125" style="8" customWidth="1"/>
    <col min="4616" max="4616" width="2.54296875" style="8" customWidth="1"/>
    <col min="4617" max="4619" width="4.90625" style="8" customWidth="1"/>
    <col min="4620" max="4620" width="4.453125" style="8" customWidth="1"/>
    <col min="4621" max="4621" width="4.6328125" style="8" customWidth="1"/>
    <col min="4622" max="4625" width="5.54296875" style="8" customWidth="1"/>
    <col min="4626" max="4631" width="4.6328125" style="8" customWidth="1"/>
    <col min="4632" max="4632" width="4.453125" style="8" customWidth="1"/>
    <col min="4633" max="4637" width="4" style="8" customWidth="1"/>
    <col min="4638" max="4862" width="9.08984375" style="8"/>
    <col min="4863" max="4863" width="3.6328125" style="8" customWidth="1"/>
    <col min="4864" max="4864" width="15" style="8" customWidth="1"/>
    <col min="4865" max="4865" width="5.6328125" style="8" customWidth="1"/>
    <col min="4866" max="4866" width="2.54296875" style="8" customWidth="1"/>
    <col min="4867" max="4867" width="5.6328125" style="8" customWidth="1"/>
    <col min="4868" max="4868" width="2.54296875" style="8" customWidth="1"/>
    <col min="4869" max="4869" width="5.36328125" style="8" customWidth="1"/>
    <col min="4870" max="4870" width="2.54296875" style="8" customWidth="1"/>
    <col min="4871" max="4871" width="5.6328125" style="8" customWidth="1"/>
    <col min="4872" max="4872" width="2.54296875" style="8" customWidth="1"/>
    <col min="4873" max="4875" width="4.90625" style="8" customWidth="1"/>
    <col min="4876" max="4876" width="4.453125" style="8" customWidth="1"/>
    <col min="4877" max="4877" width="4.6328125" style="8" customWidth="1"/>
    <col min="4878" max="4881" width="5.54296875" style="8" customWidth="1"/>
    <col min="4882" max="4887" width="4.6328125" style="8" customWidth="1"/>
    <col min="4888" max="4888" width="4.453125" style="8" customWidth="1"/>
    <col min="4889" max="4893" width="4" style="8" customWidth="1"/>
    <col min="4894" max="5118" width="9.08984375" style="8"/>
    <col min="5119" max="5119" width="3.6328125" style="8" customWidth="1"/>
    <col min="5120" max="5120" width="15" style="8" customWidth="1"/>
    <col min="5121" max="5121" width="5.6328125" style="8" customWidth="1"/>
    <col min="5122" max="5122" width="2.54296875" style="8" customWidth="1"/>
    <col min="5123" max="5123" width="5.6328125" style="8" customWidth="1"/>
    <col min="5124" max="5124" width="2.54296875" style="8" customWidth="1"/>
    <col min="5125" max="5125" width="5.36328125" style="8" customWidth="1"/>
    <col min="5126" max="5126" width="2.54296875" style="8" customWidth="1"/>
    <col min="5127" max="5127" width="5.6328125" style="8" customWidth="1"/>
    <col min="5128" max="5128" width="2.54296875" style="8" customWidth="1"/>
    <col min="5129" max="5131" width="4.90625" style="8" customWidth="1"/>
    <col min="5132" max="5132" width="4.453125" style="8" customWidth="1"/>
    <col min="5133" max="5133" width="4.6328125" style="8" customWidth="1"/>
    <col min="5134" max="5137" width="5.54296875" style="8" customWidth="1"/>
    <col min="5138" max="5143" width="4.6328125" style="8" customWidth="1"/>
    <col min="5144" max="5144" width="4.453125" style="8" customWidth="1"/>
    <col min="5145" max="5149" width="4" style="8" customWidth="1"/>
    <col min="5150" max="5374" width="9.08984375" style="8"/>
    <col min="5375" max="5375" width="3.6328125" style="8" customWidth="1"/>
    <col min="5376" max="5376" width="15" style="8" customWidth="1"/>
    <col min="5377" max="5377" width="5.6328125" style="8" customWidth="1"/>
    <col min="5378" max="5378" width="2.54296875" style="8" customWidth="1"/>
    <col min="5379" max="5379" width="5.6328125" style="8" customWidth="1"/>
    <col min="5380" max="5380" width="2.54296875" style="8" customWidth="1"/>
    <col min="5381" max="5381" width="5.36328125" style="8" customWidth="1"/>
    <col min="5382" max="5382" width="2.54296875" style="8" customWidth="1"/>
    <col min="5383" max="5383" width="5.6328125" style="8" customWidth="1"/>
    <col min="5384" max="5384" width="2.54296875" style="8" customWidth="1"/>
    <col min="5385" max="5387" width="4.90625" style="8" customWidth="1"/>
    <col min="5388" max="5388" width="4.453125" style="8" customWidth="1"/>
    <col min="5389" max="5389" width="4.6328125" style="8" customWidth="1"/>
    <col min="5390" max="5393" width="5.54296875" style="8" customWidth="1"/>
    <col min="5394" max="5399" width="4.6328125" style="8" customWidth="1"/>
    <col min="5400" max="5400" width="4.453125" style="8" customWidth="1"/>
    <col min="5401" max="5405" width="4" style="8" customWidth="1"/>
    <col min="5406" max="5630" width="9.08984375" style="8"/>
    <col min="5631" max="5631" width="3.6328125" style="8" customWidth="1"/>
    <col min="5632" max="5632" width="15" style="8" customWidth="1"/>
    <col min="5633" max="5633" width="5.6328125" style="8" customWidth="1"/>
    <col min="5634" max="5634" width="2.54296875" style="8" customWidth="1"/>
    <col min="5635" max="5635" width="5.6328125" style="8" customWidth="1"/>
    <col min="5636" max="5636" width="2.54296875" style="8" customWidth="1"/>
    <col min="5637" max="5637" width="5.36328125" style="8" customWidth="1"/>
    <col min="5638" max="5638" width="2.54296875" style="8" customWidth="1"/>
    <col min="5639" max="5639" width="5.6328125" style="8" customWidth="1"/>
    <col min="5640" max="5640" width="2.54296875" style="8" customWidth="1"/>
    <col min="5641" max="5643" width="4.90625" style="8" customWidth="1"/>
    <col min="5644" max="5644" width="4.453125" style="8" customWidth="1"/>
    <col min="5645" max="5645" width="4.6328125" style="8" customWidth="1"/>
    <col min="5646" max="5649" width="5.54296875" style="8" customWidth="1"/>
    <col min="5650" max="5655" width="4.6328125" style="8" customWidth="1"/>
    <col min="5656" max="5656" width="4.453125" style="8" customWidth="1"/>
    <col min="5657" max="5661" width="4" style="8" customWidth="1"/>
    <col min="5662" max="5886" width="9.08984375" style="8"/>
    <col min="5887" max="5887" width="3.6328125" style="8" customWidth="1"/>
    <col min="5888" max="5888" width="15" style="8" customWidth="1"/>
    <col min="5889" max="5889" width="5.6328125" style="8" customWidth="1"/>
    <col min="5890" max="5890" width="2.54296875" style="8" customWidth="1"/>
    <col min="5891" max="5891" width="5.6328125" style="8" customWidth="1"/>
    <col min="5892" max="5892" width="2.54296875" style="8" customWidth="1"/>
    <col min="5893" max="5893" width="5.36328125" style="8" customWidth="1"/>
    <col min="5894" max="5894" width="2.54296875" style="8" customWidth="1"/>
    <col min="5895" max="5895" width="5.6328125" style="8" customWidth="1"/>
    <col min="5896" max="5896" width="2.54296875" style="8" customWidth="1"/>
    <col min="5897" max="5899" width="4.90625" style="8" customWidth="1"/>
    <col min="5900" max="5900" width="4.453125" style="8" customWidth="1"/>
    <col min="5901" max="5901" width="4.6328125" style="8" customWidth="1"/>
    <col min="5902" max="5905" width="5.54296875" style="8" customWidth="1"/>
    <col min="5906" max="5911" width="4.6328125" style="8" customWidth="1"/>
    <col min="5912" max="5912" width="4.453125" style="8" customWidth="1"/>
    <col min="5913" max="5917" width="4" style="8" customWidth="1"/>
    <col min="5918" max="6142" width="9.08984375" style="8"/>
    <col min="6143" max="6143" width="3.6328125" style="8" customWidth="1"/>
    <col min="6144" max="6144" width="15" style="8" customWidth="1"/>
    <col min="6145" max="6145" width="5.6328125" style="8" customWidth="1"/>
    <col min="6146" max="6146" width="2.54296875" style="8" customWidth="1"/>
    <col min="6147" max="6147" width="5.6328125" style="8" customWidth="1"/>
    <col min="6148" max="6148" width="2.54296875" style="8" customWidth="1"/>
    <col min="6149" max="6149" width="5.36328125" style="8" customWidth="1"/>
    <col min="6150" max="6150" width="2.54296875" style="8" customWidth="1"/>
    <col min="6151" max="6151" width="5.6328125" style="8" customWidth="1"/>
    <col min="6152" max="6152" width="2.54296875" style="8" customWidth="1"/>
    <col min="6153" max="6155" width="4.90625" style="8" customWidth="1"/>
    <col min="6156" max="6156" width="4.453125" style="8" customWidth="1"/>
    <col min="6157" max="6157" width="4.6328125" style="8" customWidth="1"/>
    <col min="6158" max="6161" width="5.54296875" style="8" customWidth="1"/>
    <col min="6162" max="6167" width="4.6328125" style="8" customWidth="1"/>
    <col min="6168" max="6168" width="4.453125" style="8" customWidth="1"/>
    <col min="6169" max="6173" width="4" style="8" customWidth="1"/>
    <col min="6174" max="6398" width="9.08984375" style="8"/>
    <col min="6399" max="6399" width="3.6328125" style="8" customWidth="1"/>
    <col min="6400" max="6400" width="15" style="8" customWidth="1"/>
    <col min="6401" max="6401" width="5.6328125" style="8" customWidth="1"/>
    <col min="6402" max="6402" width="2.54296875" style="8" customWidth="1"/>
    <col min="6403" max="6403" width="5.6328125" style="8" customWidth="1"/>
    <col min="6404" max="6404" width="2.54296875" style="8" customWidth="1"/>
    <col min="6405" max="6405" width="5.36328125" style="8" customWidth="1"/>
    <col min="6406" max="6406" width="2.54296875" style="8" customWidth="1"/>
    <col min="6407" max="6407" width="5.6328125" style="8" customWidth="1"/>
    <col min="6408" max="6408" width="2.54296875" style="8" customWidth="1"/>
    <col min="6409" max="6411" width="4.90625" style="8" customWidth="1"/>
    <col min="6412" max="6412" width="4.453125" style="8" customWidth="1"/>
    <col min="6413" max="6413" width="4.6328125" style="8" customWidth="1"/>
    <col min="6414" max="6417" width="5.54296875" style="8" customWidth="1"/>
    <col min="6418" max="6423" width="4.6328125" style="8" customWidth="1"/>
    <col min="6424" max="6424" width="4.453125" style="8" customWidth="1"/>
    <col min="6425" max="6429" width="4" style="8" customWidth="1"/>
    <col min="6430" max="6654" width="9.08984375" style="8"/>
    <col min="6655" max="6655" width="3.6328125" style="8" customWidth="1"/>
    <col min="6656" max="6656" width="15" style="8" customWidth="1"/>
    <col min="6657" max="6657" width="5.6328125" style="8" customWidth="1"/>
    <col min="6658" max="6658" width="2.54296875" style="8" customWidth="1"/>
    <col min="6659" max="6659" width="5.6328125" style="8" customWidth="1"/>
    <col min="6660" max="6660" width="2.54296875" style="8" customWidth="1"/>
    <col min="6661" max="6661" width="5.36328125" style="8" customWidth="1"/>
    <col min="6662" max="6662" width="2.54296875" style="8" customWidth="1"/>
    <col min="6663" max="6663" width="5.6328125" style="8" customWidth="1"/>
    <col min="6664" max="6664" width="2.54296875" style="8" customWidth="1"/>
    <col min="6665" max="6667" width="4.90625" style="8" customWidth="1"/>
    <col min="6668" max="6668" width="4.453125" style="8" customWidth="1"/>
    <col min="6669" max="6669" width="4.6328125" style="8" customWidth="1"/>
    <col min="6670" max="6673" width="5.54296875" style="8" customWidth="1"/>
    <col min="6674" max="6679" width="4.6328125" style="8" customWidth="1"/>
    <col min="6680" max="6680" width="4.453125" style="8" customWidth="1"/>
    <col min="6681" max="6685" width="4" style="8" customWidth="1"/>
    <col min="6686" max="6910" width="9.08984375" style="8"/>
    <col min="6911" max="6911" width="3.6328125" style="8" customWidth="1"/>
    <col min="6912" max="6912" width="15" style="8" customWidth="1"/>
    <col min="6913" max="6913" width="5.6328125" style="8" customWidth="1"/>
    <col min="6914" max="6914" width="2.54296875" style="8" customWidth="1"/>
    <col min="6915" max="6915" width="5.6328125" style="8" customWidth="1"/>
    <col min="6916" max="6916" width="2.54296875" style="8" customWidth="1"/>
    <col min="6917" max="6917" width="5.36328125" style="8" customWidth="1"/>
    <col min="6918" max="6918" width="2.54296875" style="8" customWidth="1"/>
    <col min="6919" max="6919" width="5.6328125" style="8" customWidth="1"/>
    <col min="6920" max="6920" width="2.54296875" style="8" customWidth="1"/>
    <col min="6921" max="6923" width="4.90625" style="8" customWidth="1"/>
    <col min="6924" max="6924" width="4.453125" style="8" customWidth="1"/>
    <col min="6925" max="6925" width="4.6328125" style="8" customWidth="1"/>
    <col min="6926" max="6929" width="5.54296875" style="8" customWidth="1"/>
    <col min="6930" max="6935" width="4.6328125" style="8" customWidth="1"/>
    <col min="6936" max="6936" width="4.453125" style="8" customWidth="1"/>
    <col min="6937" max="6941" width="4" style="8" customWidth="1"/>
    <col min="6942" max="7166" width="9.08984375" style="8"/>
    <col min="7167" max="7167" width="3.6328125" style="8" customWidth="1"/>
    <col min="7168" max="7168" width="15" style="8" customWidth="1"/>
    <col min="7169" max="7169" width="5.6328125" style="8" customWidth="1"/>
    <col min="7170" max="7170" width="2.54296875" style="8" customWidth="1"/>
    <col min="7171" max="7171" width="5.6328125" style="8" customWidth="1"/>
    <col min="7172" max="7172" width="2.54296875" style="8" customWidth="1"/>
    <col min="7173" max="7173" width="5.36328125" style="8" customWidth="1"/>
    <col min="7174" max="7174" width="2.54296875" style="8" customWidth="1"/>
    <col min="7175" max="7175" width="5.6328125" style="8" customWidth="1"/>
    <col min="7176" max="7176" width="2.54296875" style="8" customWidth="1"/>
    <col min="7177" max="7179" width="4.90625" style="8" customWidth="1"/>
    <col min="7180" max="7180" width="4.453125" style="8" customWidth="1"/>
    <col min="7181" max="7181" width="4.6328125" style="8" customWidth="1"/>
    <col min="7182" max="7185" width="5.54296875" style="8" customWidth="1"/>
    <col min="7186" max="7191" width="4.6328125" style="8" customWidth="1"/>
    <col min="7192" max="7192" width="4.453125" style="8" customWidth="1"/>
    <col min="7193" max="7197" width="4" style="8" customWidth="1"/>
    <col min="7198" max="7422" width="9.08984375" style="8"/>
    <col min="7423" max="7423" width="3.6328125" style="8" customWidth="1"/>
    <col min="7424" max="7424" width="15" style="8" customWidth="1"/>
    <col min="7425" max="7425" width="5.6328125" style="8" customWidth="1"/>
    <col min="7426" max="7426" width="2.54296875" style="8" customWidth="1"/>
    <col min="7427" max="7427" width="5.6328125" style="8" customWidth="1"/>
    <col min="7428" max="7428" width="2.54296875" style="8" customWidth="1"/>
    <col min="7429" max="7429" width="5.36328125" style="8" customWidth="1"/>
    <col min="7430" max="7430" width="2.54296875" style="8" customWidth="1"/>
    <col min="7431" max="7431" width="5.6328125" style="8" customWidth="1"/>
    <col min="7432" max="7432" width="2.54296875" style="8" customWidth="1"/>
    <col min="7433" max="7435" width="4.90625" style="8" customWidth="1"/>
    <col min="7436" max="7436" width="4.453125" style="8" customWidth="1"/>
    <col min="7437" max="7437" width="4.6328125" style="8" customWidth="1"/>
    <col min="7438" max="7441" width="5.54296875" style="8" customWidth="1"/>
    <col min="7442" max="7447" width="4.6328125" style="8" customWidth="1"/>
    <col min="7448" max="7448" width="4.453125" style="8" customWidth="1"/>
    <col min="7449" max="7453" width="4" style="8" customWidth="1"/>
    <col min="7454" max="7678" width="9.08984375" style="8"/>
    <col min="7679" max="7679" width="3.6328125" style="8" customWidth="1"/>
    <col min="7680" max="7680" width="15" style="8" customWidth="1"/>
    <col min="7681" max="7681" width="5.6328125" style="8" customWidth="1"/>
    <col min="7682" max="7682" width="2.54296875" style="8" customWidth="1"/>
    <col min="7683" max="7683" width="5.6328125" style="8" customWidth="1"/>
    <col min="7684" max="7684" width="2.54296875" style="8" customWidth="1"/>
    <col min="7685" max="7685" width="5.36328125" style="8" customWidth="1"/>
    <col min="7686" max="7686" width="2.54296875" style="8" customWidth="1"/>
    <col min="7687" max="7687" width="5.6328125" style="8" customWidth="1"/>
    <col min="7688" max="7688" width="2.54296875" style="8" customWidth="1"/>
    <col min="7689" max="7691" width="4.90625" style="8" customWidth="1"/>
    <col min="7692" max="7692" width="4.453125" style="8" customWidth="1"/>
    <col min="7693" max="7693" width="4.6328125" style="8" customWidth="1"/>
    <col min="7694" max="7697" width="5.54296875" style="8" customWidth="1"/>
    <col min="7698" max="7703" width="4.6328125" style="8" customWidth="1"/>
    <col min="7704" max="7704" width="4.453125" style="8" customWidth="1"/>
    <col min="7705" max="7709" width="4" style="8" customWidth="1"/>
    <col min="7710" max="7934" width="9.08984375" style="8"/>
    <col min="7935" max="7935" width="3.6328125" style="8" customWidth="1"/>
    <col min="7936" max="7936" width="15" style="8" customWidth="1"/>
    <col min="7937" max="7937" width="5.6328125" style="8" customWidth="1"/>
    <col min="7938" max="7938" width="2.54296875" style="8" customWidth="1"/>
    <col min="7939" max="7939" width="5.6328125" style="8" customWidth="1"/>
    <col min="7940" max="7940" width="2.54296875" style="8" customWidth="1"/>
    <col min="7941" max="7941" width="5.36328125" style="8" customWidth="1"/>
    <col min="7942" max="7942" width="2.54296875" style="8" customWidth="1"/>
    <col min="7943" max="7943" width="5.6328125" style="8" customWidth="1"/>
    <col min="7944" max="7944" width="2.54296875" style="8" customWidth="1"/>
    <col min="7945" max="7947" width="4.90625" style="8" customWidth="1"/>
    <col min="7948" max="7948" width="4.453125" style="8" customWidth="1"/>
    <col min="7949" max="7949" width="4.6328125" style="8" customWidth="1"/>
    <col min="7950" max="7953" width="5.54296875" style="8" customWidth="1"/>
    <col min="7954" max="7959" width="4.6328125" style="8" customWidth="1"/>
    <col min="7960" max="7960" width="4.453125" style="8" customWidth="1"/>
    <col min="7961" max="7965" width="4" style="8" customWidth="1"/>
    <col min="7966" max="8190" width="9.08984375" style="8"/>
    <col min="8191" max="8191" width="3.6328125" style="8" customWidth="1"/>
    <col min="8192" max="8192" width="15" style="8" customWidth="1"/>
    <col min="8193" max="8193" width="5.6328125" style="8" customWidth="1"/>
    <col min="8194" max="8194" width="2.54296875" style="8" customWidth="1"/>
    <col min="8195" max="8195" width="5.6328125" style="8" customWidth="1"/>
    <col min="8196" max="8196" width="2.54296875" style="8" customWidth="1"/>
    <col min="8197" max="8197" width="5.36328125" style="8" customWidth="1"/>
    <col min="8198" max="8198" width="2.54296875" style="8" customWidth="1"/>
    <col min="8199" max="8199" width="5.6328125" style="8" customWidth="1"/>
    <col min="8200" max="8200" width="2.54296875" style="8" customWidth="1"/>
    <col min="8201" max="8203" width="4.90625" style="8" customWidth="1"/>
    <col min="8204" max="8204" width="4.453125" style="8" customWidth="1"/>
    <col min="8205" max="8205" width="4.6328125" style="8" customWidth="1"/>
    <col min="8206" max="8209" width="5.54296875" style="8" customWidth="1"/>
    <col min="8210" max="8215" width="4.6328125" style="8" customWidth="1"/>
    <col min="8216" max="8216" width="4.453125" style="8" customWidth="1"/>
    <col min="8217" max="8221" width="4" style="8" customWidth="1"/>
    <col min="8222" max="8446" width="9.08984375" style="8"/>
    <col min="8447" max="8447" width="3.6328125" style="8" customWidth="1"/>
    <col min="8448" max="8448" width="15" style="8" customWidth="1"/>
    <col min="8449" max="8449" width="5.6328125" style="8" customWidth="1"/>
    <col min="8450" max="8450" width="2.54296875" style="8" customWidth="1"/>
    <col min="8451" max="8451" width="5.6328125" style="8" customWidth="1"/>
    <col min="8452" max="8452" width="2.54296875" style="8" customWidth="1"/>
    <col min="8453" max="8453" width="5.36328125" style="8" customWidth="1"/>
    <col min="8454" max="8454" width="2.54296875" style="8" customWidth="1"/>
    <col min="8455" max="8455" width="5.6328125" style="8" customWidth="1"/>
    <col min="8456" max="8456" width="2.54296875" style="8" customWidth="1"/>
    <col min="8457" max="8459" width="4.90625" style="8" customWidth="1"/>
    <col min="8460" max="8460" width="4.453125" style="8" customWidth="1"/>
    <col min="8461" max="8461" width="4.6328125" style="8" customWidth="1"/>
    <col min="8462" max="8465" width="5.54296875" style="8" customWidth="1"/>
    <col min="8466" max="8471" width="4.6328125" style="8" customWidth="1"/>
    <col min="8472" max="8472" width="4.453125" style="8" customWidth="1"/>
    <col min="8473" max="8477" width="4" style="8" customWidth="1"/>
    <col min="8478" max="8702" width="9.08984375" style="8"/>
    <col min="8703" max="8703" width="3.6328125" style="8" customWidth="1"/>
    <col min="8704" max="8704" width="15" style="8" customWidth="1"/>
    <col min="8705" max="8705" width="5.6328125" style="8" customWidth="1"/>
    <col min="8706" max="8706" width="2.54296875" style="8" customWidth="1"/>
    <col min="8707" max="8707" width="5.6328125" style="8" customWidth="1"/>
    <col min="8708" max="8708" width="2.54296875" style="8" customWidth="1"/>
    <col min="8709" max="8709" width="5.36328125" style="8" customWidth="1"/>
    <col min="8710" max="8710" width="2.54296875" style="8" customWidth="1"/>
    <col min="8711" max="8711" width="5.6328125" style="8" customWidth="1"/>
    <col min="8712" max="8712" width="2.54296875" style="8" customWidth="1"/>
    <col min="8713" max="8715" width="4.90625" style="8" customWidth="1"/>
    <col min="8716" max="8716" width="4.453125" style="8" customWidth="1"/>
    <col min="8717" max="8717" width="4.6328125" style="8" customWidth="1"/>
    <col min="8718" max="8721" width="5.54296875" style="8" customWidth="1"/>
    <col min="8722" max="8727" width="4.6328125" style="8" customWidth="1"/>
    <col min="8728" max="8728" width="4.453125" style="8" customWidth="1"/>
    <col min="8729" max="8733" width="4" style="8" customWidth="1"/>
    <col min="8734" max="8958" width="9.08984375" style="8"/>
    <col min="8959" max="8959" width="3.6328125" style="8" customWidth="1"/>
    <col min="8960" max="8960" width="15" style="8" customWidth="1"/>
    <col min="8961" max="8961" width="5.6328125" style="8" customWidth="1"/>
    <col min="8962" max="8962" width="2.54296875" style="8" customWidth="1"/>
    <col min="8963" max="8963" width="5.6328125" style="8" customWidth="1"/>
    <col min="8964" max="8964" width="2.54296875" style="8" customWidth="1"/>
    <col min="8965" max="8965" width="5.36328125" style="8" customWidth="1"/>
    <col min="8966" max="8966" width="2.54296875" style="8" customWidth="1"/>
    <col min="8967" max="8967" width="5.6328125" style="8" customWidth="1"/>
    <col min="8968" max="8968" width="2.54296875" style="8" customWidth="1"/>
    <col min="8969" max="8971" width="4.90625" style="8" customWidth="1"/>
    <col min="8972" max="8972" width="4.453125" style="8" customWidth="1"/>
    <col min="8973" max="8973" width="4.6328125" style="8" customWidth="1"/>
    <col min="8974" max="8977" width="5.54296875" style="8" customWidth="1"/>
    <col min="8978" max="8983" width="4.6328125" style="8" customWidth="1"/>
    <col min="8984" max="8984" width="4.453125" style="8" customWidth="1"/>
    <col min="8985" max="8989" width="4" style="8" customWidth="1"/>
    <col min="8990" max="9214" width="9.08984375" style="8"/>
    <col min="9215" max="9215" width="3.6328125" style="8" customWidth="1"/>
    <col min="9216" max="9216" width="15" style="8" customWidth="1"/>
    <col min="9217" max="9217" width="5.6328125" style="8" customWidth="1"/>
    <col min="9218" max="9218" width="2.54296875" style="8" customWidth="1"/>
    <col min="9219" max="9219" width="5.6328125" style="8" customWidth="1"/>
    <col min="9220" max="9220" width="2.54296875" style="8" customWidth="1"/>
    <col min="9221" max="9221" width="5.36328125" style="8" customWidth="1"/>
    <col min="9222" max="9222" width="2.54296875" style="8" customWidth="1"/>
    <col min="9223" max="9223" width="5.6328125" style="8" customWidth="1"/>
    <col min="9224" max="9224" width="2.54296875" style="8" customWidth="1"/>
    <col min="9225" max="9227" width="4.90625" style="8" customWidth="1"/>
    <col min="9228" max="9228" width="4.453125" style="8" customWidth="1"/>
    <col min="9229" max="9229" width="4.6328125" style="8" customWidth="1"/>
    <col min="9230" max="9233" width="5.54296875" style="8" customWidth="1"/>
    <col min="9234" max="9239" width="4.6328125" style="8" customWidth="1"/>
    <col min="9240" max="9240" width="4.453125" style="8" customWidth="1"/>
    <col min="9241" max="9245" width="4" style="8" customWidth="1"/>
    <col min="9246" max="9470" width="9.08984375" style="8"/>
    <col min="9471" max="9471" width="3.6328125" style="8" customWidth="1"/>
    <col min="9472" max="9472" width="15" style="8" customWidth="1"/>
    <col min="9473" max="9473" width="5.6328125" style="8" customWidth="1"/>
    <col min="9474" max="9474" width="2.54296875" style="8" customWidth="1"/>
    <col min="9475" max="9475" width="5.6328125" style="8" customWidth="1"/>
    <col min="9476" max="9476" width="2.54296875" style="8" customWidth="1"/>
    <col min="9477" max="9477" width="5.36328125" style="8" customWidth="1"/>
    <col min="9478" max="9478" width="2.54296875" style="8" customWidth="1"/>
    <col min="9479" max="9479" width="5.6328125" style="8" customWidth="1"/>
    <col min="9480" max="9480" width="2.54296875" style="8" customWidth="1"/>
    <col min="9481" max="9483" width="4.90625" style="8" customWidth="1"/>
    <col min="9484" max="9484" width="4.453125" style="8" customWidth="1"/>
    <col min="9485" max="9485" width="4.6328125" style="8" customWidth="1"/>
    <col min="9486" max="9489" width="5.54296875" style="8" customWidth="1"/>
    <col min="9490" max="9495" width="4.6328125" style="8" customWidth="1"/>
    <col min="9496" max="9496" width="4.453125" style="8" customWidth="1"/>
    <col min="9497" max="9501" width="4" style="8" customWidth="1"/>
    <col min="9502" max="9726" width="9.08984375" style="8"/>
    <col min="9727" max="9727" width="3.6328125" style="8" customWidth="1"/>
    <col min="9728" max="9728" width="15" style="8" customWidth="1"/>
    <col min="9729" max="9729" width="5.6328125" style="8" customWidth="1"/>
    <col min="9730" max="9730" width="2.54296875" style="8" customWidth="1"/>
    <col min="9731" max="9731" width="5.6328125" style="8" customWidth="1"/>
    <col min="9732" max="9732" width="2.54296875" style="8" customWidth="1"/>
    <col min="9733" max="9733" width="5.36328125" style="8" customWidth="1"/>
    <col min="9734" max="9734" width="2.54296875" style="8" customWidth="1"/>
    <col min="9735" max="9735" width="5.6328125" style="8" customWidth="1"/>
    <col min="9736" max="9736" width="2.54296875" style="8" customWidth="1"/>
    <col min="9737" max="9739" width="4.90625" style="8" customWidth="1"/>
    <col min="9740" max="9740" width="4.453125" style="8" customWidth="1"/>
    <col min="9741" max="9741" width="4.6328125" style="8" customWidth="1"/>
    <col min="9742" max="9745" width="5.54296875" style="8" customWidth="1"/>
    <col min="9746" max="9751" width="4.6328125" style="8" customWidth="1"/>
    <col min="9752" max="9752" width="4.453125" style="8" customWidth="1"/>
    <col min="9753" max="9757" width="4" style="8" customWidth="1"/>
    <col min="9758" max="9982" width="9.08984375" style="8"/>
    <col min="9983" max="9983" width="3.6328125" style="8" customWidth="1"/>
    <col min="9984" max="9984" width="15" style="8" customWidth="1"/>
    <col min="9985" max="9985" width="5.6328125" style="8" customWidth="1"/>
    <col min="9986" max="9986" width="2.54296875" style="8" customWidth="1"/>
    <col min="9987" max="9987" width="5.6328125" style="8" customWidth="1"/>
    <col min="9988" max="9988" width="2.54296875" style="8" customWidth="1"/>
    <col min="9989" max="9989" width="5.36328125" style="8" customWidth="1"/>
    <col min="9990" max="9990" width="2.54296875" style="8" customWidth="1"/>
    <col min="9991" max="9991" width="5.6328125" style="8" customWidth="1"/>
    <col min="9992" max="9992" width="2.54296875" style="8" customWidth="1"/>
    <col min="9993" max="9995" width="4.90625" style="8" customWidth="1"/>
    <col min="9996" max="9996" width="4.453125" style="8" customWidth="1"/>
    <col min="9997" max="9997" width="4.6328125" style="8" customWidth="1"/>
    <col min="9998" max="10001" width="5.54296875" style="8" customWidth="1"/>
    <col min="10002" max="10007" width="4.6328125" style="8" customWidth="1"/>
    <col min="10008" max="10008" width="4.453125" style="8" customWidth="1"/>
    <col min="10009" max="10013" width="4" style="8" customWidth="1"/>
    <col min="10014" max="10238" width="9.08984375" style="8"/>
    <col min="10239" max="10239" width="3.6328125" style="8" customWidth="1"/>
    <col min="10240" max="10240" width="15" style="8" customWidth="1"/>
    <col min="10241" max="10241" width="5.6328125" style="8" customWidth="1"/>
    <col min="10242" max="10242" width="2.54296875" style="8" customWidth="1"/>
    <col min="10243" max="10243" width="5.6328125" style="8" customWidth="1"/>
    <col min="10244" max="10244" width="2.54296875" style="8" customWidth="1"/>
    <col min="10245" max="10245" width="5.36328125" style="8" customWidth="1"/>
    <col min="10246" max="10246" width="2.54296875" style="8" customWidth="1"/>
    <col min="10247" max="10247" width="5.6328125" style="8" customWidth="1"/>
    <col min="10248" max="10248" width="2.54296875" style="8" customWidth="1"/>
    <col min="10249" max="10251" width="4.90625" style="8" customWidth="1"/>
    <col min="10252" max="10252" width="4.453125" style="8" customWidth="1"/>
    <col min="10253" max="10253" width="4.6328125" style="8" customWidth="1"/>
    <col min="10254" max="10257" width="5.54296875" style="8" customWidth="1"/>
    <col min="10258" max="10263" width="4.6328125" style="8" customWidth="1"/>
    <col min="10264" max="10264" width="4.453125" style="8" customWidth="1"/>
    <col min="10265" max="10269" width="4" style="8" customWidth="1"/>
    <col min="10270" max="10494" width="9.08984375" style="8"/>
    <col min="10495" max="10495" width="3.6328125" style="8" customWidth="1"/>
    <col min="10496" max="10496" width="15" style="8" customWidth="1"/>
    <col min="10497" max="10497" width="5.6328125" style="8" customWidth="1"/>
    <col min="10498" max="10498" width="2.54296875" style="8" customWidth="1"/>
    <col min="10499" max="10499" width="5.6328125" style="8" customWidth="1"/>
    <col min="10500" max="10500" width="2.54296875" style="8" customWidth="1"/>
    <col min="10501" max="10501" width="5.36328125" style="8" customWidth="1"/>
    <col min="10502" max="10502" width="2.54296875" style="8" customWidth="1"/>
    <col min="10503" max="10503" width="5.6328125" style="8" customWidth="1"/>
    <col min="10504" max="10504" width="2.54296875" style="8" customWidth="1"/>
    <col min="10505" max="10507" width="4.90625" style="8" customWidth="1"/>
    <col min="10508" max="10508" width="4.453125" style="8" customWidth="1"/>
    <col min="10509" max="10509" width="4.6328125" style="8" customWidth="1"/>
    <col min="10510" max="10513" width="5.54296875" style="8" customWidth="1"/>
    <col min="10514" max="10519" width="4.6328125" style="8" customWidth="1"/>
    <col min="10520" max="10520" width="4.453125" style="8" customWidth="1"/>
    <col min="10521" max="10525" width="4" style="8" customWidth="1"/>
    <col min="10526" max="10750" width="9.08984375" style="8"/>
    <col min="10751" max="10751" width="3.6328125" style="8" customWidth="1"/>
    <col min="10752" max="10752" width="15" style="8" customWidth="1"/>
    <col min="10753" max="10753" width="5.6328125" style="8" customWidth="1"/>
    <col min="10754" max="10754" width="2.54296875" style="8" customWidth="1"/>
    <col min="10755" max="10755" width="5.6328125" style="8" customWidth="1"/>
    <col min="10756" max="10756" width="2.54296875" style="8" customWidth="1"/>
    <col min="10757" max="10757" width="5.36328125" style="8" customWidth="1"/>
    <col min="10758" max="10758" width="2.54296875" style="8" customWidth="1"/>
    <col min="10759" max="10759" width="5.6328125" style="8" customWidth="1"/>
    <col min="10760" max="10760" width="2.54296875" style="8" customWidth="1"/>
    <col min="10761" max="10763" width="4.90625" style="8" customWidth="1"/>
    <col min="10764" max="10764" width="4.453125" style="8" customWidth="1"/>
    <col min="10765" max="10765" width="4.6328125" style="8" customWidth="1"/>
    <col min="10766" max="10769" width="5.54296875" style="8" customWidth="1"/>
    <col min="10770" max="10775" width="4.6328125" style="8" customWidth="1"/>
    <col min="10776" max="10776" width="4.453125" style="8" customWidth="1"/>
    <col min="10777" max="10781" width="4" style="8" customWidth="1"/>
    <col min="10782" max="11006" width="9.08984375" style="8"/>
    <col min="11007" max="11007" width="3.6328125" style="8" customWidth="1"/>
    <col min="11008" max="11008" width="15" style="8" customWidth="1"/>
    <col min="11009" max="11009" width="5.6328125" style="8" customWidth="1"/>
    <col min="11010" max="11010" width="2.54296875" style="8" customWidth="1"/>
    <col min="11011" max="11011" width="5.6328125" style="8" customWidth="1"/>
    <col min="11012" max="11012" width="2.54296875" style="8" customWidth="1"/>
    <col min="11013" max="11013" width="5.36328125" style="8" customWidth="1"/>
    <col min="11014" max="11014" width="2.54296875" style="8" customWidth="1"/>
    <col min="11015" max="11015" width="5.6328125" style="8" customWidth="1"/>
    <col min="11016" max="11016" width="2.54296875" style="8" customWidth="1"/>
    <col min="11017" max="11019" width="4.90625" style="8" customWidth="1"/>
    <col min="11020" max="11020" width="4.453125" style="8" customWidth="1"/>
    <col min="11021" max="11021" width="4.6328125" style="8" customWidth="1"/>
    <col min="11022" max="11025" width="5.54296875" style="8" customWidth="1"/>
    <col min="11026" max="11031" width="4.6328125" style="8" customWidth="1"/>
    <col min="11032" max="11032" width="4.453125" style="8" customWidth="1"/>
    <col min="11033" max="11037" width="4" style="8" customWidth="1"/>
    <col min="11038" max="11262" width="9.08984375" style="8"/>
    <col min="11263" max="11263" width="3.6328125" style="8" customWidth="1"/>
    <col min="11264" max="11264" width="15" style="8" customWidth="1"/>
    <col min="11265" max="11265" width="5.6328125" style="8" customWidth="1"/>
    <col min="11266" max="11266" width="2.54296875" style="8" customWidth="1"/>
    <col min="11267" max="11267" width="5.6328125" style="8" customWidth="1"/>
    <col min="11268" max="11268" width="2.54296875" style="8" customWidth="1"/>
    <col min="11269" max="11269" width="5.36328125" style="8" customWidth="1"/>
    <col min="11270" max="11270" width="2.54296875" style="8" customWidth="1"/>
    <col min="11271" max="11271" width="5.6328125" style="8" customWidth="1"/>
    <col min="11272" max="11272" width="2.54296875" style="8" customWidth="1"/>
    <col min="11273" max="11275" width="4.90625" style="8" customWidth="1"/>
    <col min="11276" max="11276" width="4.453125" style="8" customWidth="1"/>
    <col min="11277" max="11277" width="4.6328125" style="8" customWidth="1"/>
    <col min="11278" max="11281" width="5.54296875" style="8" customWidth="1"/>
    <col min="11282" max="11287" width="4.6328125" style="8" customWidth="1"/>
    <col min="11288" max="11288" width="4.453125" style="8" customWidth="1"/>
    <col min="11289" max="11293" width="4" style="8" customWidth="1"/>
    <col min="11294" max="11518" width="9.08984375" style="8"/>
    <col min="11519" max="11519" width="3.6328125" style="8" customWidth="1"/>
    <col min="11520" max="11520" width="15" style="8" customWidth="1"/>
    <col min="11521" max="11521" width="5.6328125" style="8" customWidth="1"/>
    <col min="11522" max="11522" width="2.54296875" style="8" customWidth="1"/>
    <col min="11523" max="11523" width="5.6328125" style="8" customWidth="1"/>
    <col min="11524" max="11524" width="2.54296875" style="8" customWidth="1"/>
    <col min="11525" max="11525" width="5.36328125" style="8" customWidth="1"/>
    <col min="11526" max="11526" width="2.54296875" style="8" customWidth="1"/>
    <col min="11527" max="11527" width="5.6328125" style="8" customWidth="1"/>
    <col min="11528" max="11528" width="2.54296875" style="8" customWidth="1"/>
    <col min="11529" max="11531" width="4.90625" style="8" customWidth="1"/>
    <col min="11532" max="11532" width="4.453125" style="8" customWidth="1"/>
    <col min="11533" max="11533" width="4.6328125" style="8" customWidth="1"/>
    <col min="11534" max="11537" width="5.54296875" style="8" customWidth="1"/>
    <col min="11538" max="11543" width="4.6328125" style="8" customWidth="1"/>
    <col min="11544" max="11544" width="4.453125" style="8" customWidth="1"/>
    <col min="11545" max="11549" width="4" style="8" customWidth="1"/>
    <col min="11550" max="11774" width="9.08984375" style="8"/>
    <col min="11775" max="11775" width="3.6328125" style="8" customWidth="1"/>
    <col min="11776" max="11776" width="15" style="8" customWidth="1"/>
    <col min="11777" max="11777" width="5.6328125" style="8" customWidth="1"/>
    <col min="11778" max="11778" width="2.54296875" style="8" customWidth="1"/>
    <col min="11779" max="11779" width="5.6328125" style="8" customWidth="1"/>
    <col min="11780" max="11780" width="2.54296875" style="8" customWidth="1"/>
    <col min="11781" max="11781" width="5.36328125" style="8" customWidth="1"/>
    <col min="11782" max="11782" width="2.54296875" style="8" customWidth="1"/>
    <col min="11783" max="11783" width="5.6328125" style="8" customWidth="1"/>
    <col min="11784" max="11784" width="2.54296875" style="8" customWidth="1"/>
    <col min="11785" max="11787" width="4.90625" style="8" customWidth="1"/>
    <col min="11788" max="11788" width="4.453125" style="8" customWidth="1"/>
    <col min="11789" max="11789" width="4.6328125" style="8" customWidth="1"/>
    <col min="11790" max="11793" width="5.54296875" style="8" customWidth="1"/>
    <col min="11794" max="11799" width="4.6328125" style="8" customWidth="1"/>
    <col min="11800" max="11800" width="4.453125" style="8" customWidth="1"/>
    <col min="11801" max="11805" width="4" style="8" customWidth="1"/>
    <col min="11806" max="12030" width="9.08984375" style="8"/>
    <col min="12031" max="12031" width="3.6328125" style="8" customWidth="1"/>
    <col min="12032" max="12032" width="15" style="8" customWidth="1"/>
    <col min="12033" max="12033" width="5.6328125" style="8" customWidth="1"/>
    <col min="12034" max="12034" width="2.54296875" style="8" customWidth="1"/>
    <col min="12035" max="12035" width="5.6328125" style="8" customWidth="1"/>
    <col min="12036" max="12036" width="2.54296875" style="8" customWidth="1"/>
    <col min="12037" max="12037" width="5.36328125" style="8" customWidth="1"/>
    <col min="12038" max="12038" width="2.54296875" style="8" customWidth="1"/>
    <col min="12039" max="12039" width="5.6328125" style="8" customWidth="1"/>
    <col min="12040" max="12040" width="2.54296875" style="8" customWidth="1"/>
    <col min="12041" max="12043" width="4.90625" style="8" customWidth="1"/>
    <col min="12044" max="12044" width="4.453125" style="8" customWidth="1"/>
    <col min="12045" max="12045" width="4.6328125" style="8" customWidth="1"/>
    <col min="12046" max="12049" width="5.54296875" style="8" customWidth="1"/>
    <col min="12050" max="12055" width="4.6328125" style="8" customWidth="1"/>
    <col min="12056" max="12056" width="4.453125" style="8" customWidth="1"/>
    <col min="12057" max="12061" width="4" style="8" customWidth="1"/>
    <col min="12062" max="12286" width="9.08984375" style="8"/>
    <col min="12287" max="12287" width="3.6328125" style="8" customWidth="1"/>
    <col min="12288" max="12288" width="15" style="8" customWidth="1"/>
    <col min="12289" max="12289" width="5.6328125" style="8" customWidth="1"/>
    <col min="12290" max="12290" width="2.54296875" style="8" customWidth="1"/>
    <col min="12291" max="12291" width="5.6328125" style="8" customWidth="1"/>
    <col min="12292" max="12292" width="2.54296875" style="8" customWidth="1"/>
    <col min="12293" max="12293" width="5.36328125" style="8" customWidth="1"/>
    <col min="12294" max="12294" width="2.54296875" style="8" customWidth="1"/>
    <col min="12295" max="12295" width="5.6328125" style="8" customWidth="1"/>
    <col min="12296" max="12296" width="2.54296875" style="8" customWidth="1"/>
    <col min="12297" max="12299" width="4.90625" style="8" customWidth="1"/>
    <col min="12300" max="12300" width="4.453125" style="8" customWidth="1"/>
    <col min="12301" max="12301" width="4.6328125" style="8" customWidth="1"/>
    <col min="12302" max="12305" width="5.54296875" style="8" customWidth="1"/>
    <col min="12306" max="12311" width="4.6328125" style="8" customWidth="1"/>
    <col min="12312" max="12312" width="4.453125" style="8" customWidth="1"/>
    <col min="12313" max="12317" width="4" style="8" customWidth="1"/>
    <col min="12318" max="12542" width="9.08984375" style="8"/>
    <col min="12543" max="12543" width="3.6328125" style="8" customWidth="1"/>
    <col min="12544" max="12544" width="15" style="8" customWidth="1"/>
    <col min="12545" max="12545" width="5.6328125" style="8" customWidth="1"/>
    <col min="12546" max="12546" width="2.54296875" style="8" customWidth="1"/>
    <col min="12547" max="12547" width="5.6328125" style="8" customWidth="1"/>
    <col min="12548" max="12548" width="2.54296875" style="8" customWidth="1"/>
    <col min="12549" max="12549" width="5.36328125" style="8" customWidth="1"/>
    <col min="12550" max="12550" width="2.54296875" style="8" customWidth="1"/>
    <col min="12551" max="12551" width="5.6328125" style="8" customWidth="1"/>
    <col min="12552" max="12552" width="2.54296875" style="8" customWidth="1"/>
    <col min="12553" max="12555" width="4.90625" style="8" customWidth="1"/>
    <col min="12556" max="12556" width="4.453125" style="8" customWidth="1"/>
    <col min="12557" max="12557" width="4.6328125" style="8" customWidth="1"/>
    <col min="12558" max="12561" width="5.54296875" style="8" customWidth="1"/>
    <col min="12562" max="12567" width="4.6328125" style="8" customWidth="1"/>
    <col min="12568" max="12568" width="4.453125" style="8" customWidth="1"/>
    <col min="12569" max="12573" width="4" style="8" customWidth="1"/>
    <col min="12574" max="12798" width="9.08984375" style="8"/>
    <col min="12799" max="12799" width="3.6328125" style="8" customWidth="1"/>
    <col min="12800" max="12800" width="15" style="8" customWidth="1"/>
    <col min="12801" max="12801" width="5.6328125" style="8" customWidth="1"/>
    <col min="12802" max="12802" width="2.54296875" style="8" customWidth="1"/>
    <col min="12803" max="12803" width="5.6328125" style="8" customWidth="1"/>
    <col min="12804" max="12804" width="2.54296875" style="8" customWidth="1"/>
    <col min="12805" max="12805" width="5.36328125" style="8" customWidth="1"/>
    <col min="12806" max="12806" width="2.54296875" style="8" customWidth="1"/>
    <col min="12807" max="12807" width="5.6328125" style="8" customWidth="1"/>
    <col min="12808" max="12808" width="2.54296875" style="8" customWidth="1"/>
    <col min="12809" max="12811" width="4.90625" style="8" customWidth="1"/>
    <col min="12812" max="12812" width="4.453125" style="8" customWidth="1"/>
    <col min="12813" max="12813" width="4.6328125" style="8" customWidth="1"/>
    <col min="12814" max="12817" width="5.54296875" style="8" customWidth="1"/>
    <col min="12818" max="12823" width="4.6328125" style="8" customWidth="1"/>
    <col min="12824" max="12824" width="4.453125" style="8" customWidth="1"/>
    <col min="12825" max="12829" width="4" style="8" customWidth="1"/>
    <col min="12830" max="13054" width="9.08984375" style="8"/>
    <col min="13055" max="13055" width="3.6328125" style="8" customWidth="1"/>
    <col min="13056" max="13056" width="15" style="8" customWidth="1"/>
    <col min="13057" max="13057" width="5.6328125" style="8" customWidth="1"/>
    <col min="13058" max="13058" width="2.54296875" style="8" customWidth="1"/>
    <col min="13059" max="13059" width="5.6328125" style="8" customWidth="1"/>
    <col min="13060" max="13060" width="2.54296875" style="8" customWidth="1"/>
    <col min="13061" max="13061" width="5.36328125" style="8" customWidth="1"/>
    <col min="13062" max="13062" width="2.54296875" style="8" customWidth="1"/>
    <col min="13063" max="13063" width="5.6328125" style="8" customWidth="1"/>
    <col min="13064" max="13064" width="2.54296875" style="8" customWidth="1"/>
    <col min="13065" max="13067" width="4.90625" style="8" customWidth="1"/>
    <col min="13068" max="13068" width="4.453125" style="8" customWidth="1"/>
    <col min="13069" max="13069" width="4.6328125" style="8" customWidth="1"/>
    <col min="13070" max="13073" width="5.54296875" style="8" customWidth="1"/>
    <col min="13074" max="13079" width="4.6328125" style="8" customWidth="1"/>
    <col min="13080" max="13080" width="4.453125" style="8" customWidth="1"/>
    <col min="13081" max="13085" width="4" style="8" customWidth="1"/>
    <col min="13086" max="13310" width="9.08984375" style="8"/>
    <col min="13311" max="13311" width="3.6328125" style="8" customWidth="1"/>
    <col min="13312" max="13312" width="15" style="8" customWidth="1"/>
    <col min="13313" max="13313" width="5.6328125" style="8" customWidth="1"/>
    <col min="13314" max="13314" width="2.54296875" style="8" customWidth="1"/>
    <col min="13315" max="13315" width="5.6328125" style="8" customWidth="1"/>
    <col min="13316" max="13316" width="2.54296875" style="8" customWidth="1"/>
    <col min="13317" max="13317" width="5.36328125" style="8" customWidth="1"/>
    <col min="13318" max="13318" width="2.54296875" style="8" customWidth="1"/>
    <col min="13319" max="13319" width="5.6328125" style="8" customWidth="1"/>
    <col min="13320" max="13320" width="2.54296875" style="8" customWidth="1"/>
    <col min="13321" max="13323" width="4.90625" style="8" customWidth="1"/>
    <col min="13324" max="13324" width="4.453125" style="8" customWidth="1"/>
    <col min="13325" max="13325" width="4.6328125" style="8" customWidth="1"/>
    <col min="13326" max="13329" width="5.54296875" style="8" customWidth="1"/>
    <col min="13330" max="13335" width="4.6328125" style="8" customWidth="1"/>
    <col min="13336" max="13336" width="4.453125" style="8" customWidth="1"/>
    <col min="13337" max="13341" width="4" style="8" customWidth="1"/>
    <col min="13342" max="13566" width="9.08984375" style="8"/>
    <col min="13567" max="13567" width="3.6328125" style="8" customWidth="1"/>
    <col min="13568" max="13568" width="15" style="8" customWidth="1"/>
    <col min="13569" max="13569" width="5.6328125" style="8" customWidth="1"/>
    <col min="13570" max="13570" width="2.54296875" style="8" customWidth="1"/>
    <col min="13571" max="13571" width="5.6328125" style="8" customWidth="1"/>
    <col min="13572" max="13572" width="2.54296875" style="8" customWidth="1"/>
    <col min="13573" max="13573" width="5.36328125" style="8" customWidth="1"/>
    <col min="13574" max="13574" width="2.54296875" style="8" customWidth="1"/>
    <col min="13575" max="13575" width="5.6328125" style="8" customWidth="1"/>
    <col min="13576" max="13576" width="2.54296875" style="8" customWidth="1"/>
    <col min="13577" max="13579" width="4.90625" style="8" customWidth="1"/>
    <col min="13580" max="13580" width="4.453125" style="8" customWidth="1"/>
    <col min="13581" max="13581" width="4.6328125" style="8" customWidth="1"/>
    <col min="13582" max="13585" width="5.54296875" style="8" customWidth="1"/>
    <col min="13586" max="13591" width="4.6328125" style="8" customWidth="1"/>
    <col min="13592" max="13592" width="4.453125" style="8" customWidth="1"/>
    <col min="13593" max="13597" width="4" style="8" customWidth="1"/>
    <col min="13598" max="13822" width="9.08984375" style="8"/>
    <col min="13823" max="13823" width="3.6328125" style="8" customWidth="1"/>
    <col min="13824" max="13824" width="15" style="8" customWidth="1"/>
    <col min="13825" max="13825" width="5.6328125" style="8" customWidth="1"/>
    <col min="13826" max="13826" width="2.54296875" style="8" customWidth="1"/>
    <col min="13827" max="13827" width="5.6328125" style="8" customWidth="1"/>
    <col min="13828" max="13828" width="2.54296875" style="8" customWidth="1"/>
    <col min="13829" max="13829" width="5.36328125" style="8" customWidth="1"/>
    <col min="13830" max="13830" width="2.54296875" style="8" customWidth="1"/>
    <col min="13831" max="13831" width="5.6328125" style="8" customWidth="1"/>
    <col min="13832" max="13832" width="2.54296875" style="8" customWidth="1"/>
    <col min="13833" max="13835" width="4.90625" style="8" customWidth="1"/>
    <col min="13836" max="13836" width="4.453125" style="8" customWidth="1"/>
    <col min="13837" max="13837" width="4.6328125" style="8" customWidth="1"/>
    <col min="13838" max="13841" width="5.54296875" style="8" customWidth="1"/>
    <col min="13842" max="13847" width="4.6328125" style="8" customWidth="1"/>
    <col min="13848" max="13848" width="4.453125" style="8" customWidth="1"/>
    <col min="13849" max="13853" width="4" style="8" customWidth="1"/>
    <col min="13854" max="14078" width="9.08984375" style="8"/>
    <col min="14079" max="14079" width="3.6328125" style="8" customWidth="1"/>
    <col min="14080" max="14080" width="15" style="8" customWidth="1"/>
    <col min="14081" max="14081" width="5.6328125" style="8" customWidth="1"/>
    <col min="14082" max="14082" width="2.54296875" style="8" customWidth="1"/>
    <col min="14083" max="14083" width="5.6328125" style="8" customWidth="1"/>
    <col min="14084" max="14084" width="2.54296875" style="8" customWidth="1"/>
    <col min="14085" max="14085" width="5.36328125" style="8" customWidth="1"/>
    <col min="14086" max="14086" width="2.54296875" style="8" customWidth="1"/>
    <col min="14087" max="14087" width="5.6328125" style="8" customWidth="1"/>
    <col min="14088" max="14088" width="2.54296875" style="8" customWidth="1"/>
    <col min="14089" max="14091" width="4.90625" style="8" customWidth="1"/>
    <col min="14092" max="14092" width="4.453125" style="8" customWidth="1"/>
    <col min="14093" max="14093" width="4.6328125" style="8" customWidth="1"/>
    <col min="14094" max="14097" width="5.54296875" style="8" customWidth="1"/>
    <col min="14098" max="14103" width="4.6328125" style="8" customWidth="1"/>
    <col min="14104" max="14104" width="4.453125" style="8" customWidth="1"/>
    <col min="14105" max="14109" width="4" style="8" customWidth="1"/>
    <col min="14110" max="14334" width="9.08984375" style="8"/>
    <col min="14335" max="14335" width="3.6328125" style="8" customWidth="1"/>
    <col min="14336" max="14336" width="15" style="8" customWidth="1"/>
    <col min="14337" max="14337" width="5.6328125" style="8" customWidth="1"/>
    <col min="14338" max="14338" width="2.54296875" style="8" customWidth="1"/>
    <col min="14339" max="14339" width="5.6328125" style="8" customWidth="1"/>
    <col min="14340" max="14340" width="2.54296875" style="8" customWidth="1"/>
    <col min="14341" max="14341" width="5.36328125" style="8" customWidth="1"/>
    <col min="14342" max="14342" width="2.54296875" style="8" customWidth="1"/>
    <col min="14343" max="14343" width="5.6328125" style="8" customWidth="1"/>
    <col min="14344" max="14344" width="2.54296875" style="8" customWidth="1"/>
    <col min="14345" max="14347" width="4.90625" style="8" customWidth="1"/>
    <col min="14348" max="14348" width="4.453125" style="8" customWidth="1"/>
    <col min="14349" max="14349" width="4.6328125" style="8" customWidth="1"/>
    <col min="14350" max="14353" width="5.54296875" style="8" customWidth="1"/>
    <col min="14354" max="14359" width="4.6328125" style="8" customWidth="1"/>
    <col min="14360" max="14360" width="4.453125" style="8" customWidth="1"/>
    <col min="14361" max="14365" width="4" style="8" customWidth="1"/>
    <col min="14366" max="14590" width="9.08984375" style="8"/>
    <col min="14591" max="14591" width="3.6328125" style="8" customWidth="1"/>
    <col min="14592" max="14592" width="15" style="8" customWidth="1"/>
    <col min="14593" max="14593" width="5.6328125" style="8" customWidth="1"/>
    <col min="14594" max="14594" width="2.54296875" style="8" customWidth="1"/>
    <col min="14595" max="14595" width="5.6328125" style="8" customWidth="1"/>
    <col min="14596" max="14596" width="2.54296875" style="8" customWidth="1"/>
    <col min="14597" max="14597" width="5.36328125" style="8" customWidth="1"/>
    <col min="14598" max="14598" width="2.54296875" style="8" customWidth="1"/>
    <col min="14599" max="14599" width="5.6328125" style="8" customWidth="1"/>
    <col min="14600" max="14600" width="2.54296875" style="8" customWidth="1"/>
    <col min="14601" max="14603" width="4.90625" style="8" customWidth="1"/>
    <col min="14604" max="14604" width="4.453125" style="8" customWidth="1"/>
    <col min="14605" max="14605" width="4.6328125" style="8" customWidth="1"/>
    <col min="14606" max="14609" width="5.54296875" style="8" customWidth="1"/>
    <col min="14610" max="14615" width="4.6328125" style="8" customWidth="1"/>
    <col min="14616" max="14616" width="4.453125" style="8" customWidth="1"/>
    <col min="14617" max="14621" width="4" style="8" customWidth="1"/>
    <col min="14622" max="14846" width="9.08984375" style="8"/>
    <col min="14847" max="14847" width="3.6328125" style="8" customWidth="1"/>
    <col min="14848" max="14848" width="15" style="8" customWidth="1"/>
    <col min="14849" max="14849" width="5.6328125" style="8" customWidth="1"/>
    <col min="14850" max="14850" width="2.54296875" style="8" customWidth="1"/>
    <col min="14851" max="14851" width="5.6328125" style="8" customWidth="1"/>
    <col min="14852" max="14852" width="2.54296875" style="8" customWidth="1"/>
    <col min="14853" max="14853" width="5.36328125" style="8" customWidth="1"/>
    <col min="14854" max="14854" width="2.54296875" style="8" customWidth="1"/>
    <col min="14855" max="14855" width="5.6328125" style="8" customWidth="1"/>
    <col min="14856" max="14856" width="2.54296875" style="8" customWidth="1"/>
    <col min="14857" max="14859" width="4.90625" style="8" customWidth="1"/>
    <col min="14860" max="14860" width="4.453125" style="8" customWidth="1"/>
    <col min="14861" max="14861" width="4.6328125" style="8" customWidth="1"/>
    <col min="14862" max="14865" width="5.54296875" style="8" customWidth="1"/>
    <col min="14866" max="14871" width="4.6328125" style="8" customWidth="1"/>
    <col min="14872" max="14872" width="4.453125" style="8" customWidth="1"/>
    <col min="14873" max="14877" width="4" style="8" customWidth="1"/>
    <col min="14878" max="15102" width="9.08984375" style="8"/>
    <col min="15103" max="15103" width="3.6328125" style="8" customWidth="1"/>
    <col min="15104" max="15104" width="15" style="8" customWidth="1"/>
    <col min="15105" max="15105" width="5.6328125" style="8" customWidth="1"/>
    <col min="15106" max="15106" width="2.54296875" style="8" customWidth="1"/>
    <col min="15107" max="15107" width="5.6328125" style="8" customWidth="1"/>
    <col min="15108" max="15108" width="2.54296875" style="8" customWidth="1"/>
    <col min="15109" max="15109" width="5.36328125" style="8" customWidth="1"/>
    <col min="15110" max="15110" width="2.54296875" style="8" customWidth="1"/>
    <col min="15111" max="15111" width="5.6328125" style="8" customWidth="1"/>
    <col min="15112" max="15112" width="2.54296875" style="8" customWidth="1"/>
    <col min="15113" max="15115" width="4.90625" style="8" customWidth="1"/>
    <col min="15116" max="15116" width="4.453125" style="8" customWidth="1"/>
    <col min="15117" max="15117" width="4.6328125" style="8" customWidth="1"/>
    <col min="15118" max="15121" width="5.54296875" style="8" customWidth="1"/>
    <col min="15122" max="15127" width="4.6328125" style="8" customWidth="1"/>
    <col min="15128" max="15128" width="4.453125" style="8" customWidth="1"/>
    <col min="15129" max="15133" width="4" style="8" customWidth="1"/>
    <col min="15134" max="15358" width="9.08984375" style="8"/>
    <col min="15359" max="15359" width="3.6328125" style="8" customWidth="1"/>
    <col min="15360" max="15360" width="15" style="8" customWidth="1"/>
    <col min="15361" max="15361" width="5.6328125" style="8" customWidth="1"/>
    <col min="15362" max="15362" width="2.54296875" style="8" customWidth="1"/>
    <col min="15363" max="15363" width="5.6328125" style="8" customWidth="1"/>
    <col min="15364" max="15364" width="2.54296875" style="8" customWidth="1"/>
    <col min="15365" max="15365" width="5.36328125" style="8" customWidth="1"/>
    <col min="15366" max="15366" width="2.54296875" style="8" customWidth="1"/>
    <col min="15367" max="15367" width="5.6328125" style="8" customWidth="1"/>
    <col min="15368" max="15368" width="2.54296875" style="8" customWidth="1"/>
    <col min="15369" max="15371" width="4.90625" style="8" customWidth="1"/>
    <col min="15372" max="15372" width="4.453125" style="8" customWidth="1"/>
    <col min="15373" max="15373" width="4.6328125" style="8" customWidth="1"/>
    <col min="15374" max="15377" width="5.54296875" style="8" customWidth="1"/>
    <col min="15378" max="15383" width="4.6328125" style="8" customWidth="1"/>
    <col min="15384" max="15384" width="4.453125" style="8" customWidth="1"/>
    <col min="15385" max="15389" width="4" style="8" customWidth="1"/>
    <col min="15390" max="15614" width="9.08984375" style="8"/>
    <col min="15615" max="15615" width="3.6328125" style="8" customWidth="1"/>
    <col min="15616" max="15616" width="15" style="8" customWidth="1"/>
    <col min="15617" max="15617" width="5.6328125" style="8" customWidth="1"/>
    <col min="15618" max="15618" width="2.54296875" style="8" customWidth="1"/>
    <col min="15619" max="15619" width="5.6328125" style="8" customWidth="1"/>
    <col min="15620" max="15620" width="2.54296875" style="8" customWidth="1"/>
    <col min="15621" max="15621" width="5.36328125" style="8" customWidth="1"/>
    <col min="15622" max="15622" width="2.54296875" style="8" customWidth="1"/>
    <col min="15623" max="15623" width="5.6328125" style="8" customWidth="1"/>
    <col min="15624" max="15624" width="2.54296875" style="8" customWidth="1"/>
    <col min="15625" max="15627" width="4.90625" style="8" customWidth="1"/>
    <col min="15628" max="15628" width="4.453125" style="8" customWidth="1"/>
    <col min="15629" max="15629" width="4.6328125" style="8" customWidth="1"/>
    <col min="15630" max="15633" width="5.54296875" style="8" customWidth="1"/>
    <col min="15634" max="15639" width="4.6328125" style="8" customWidth="1"/>
    <col min="15640" max="15640" width="4.453125" style="8" customWidth="1"/>
    <col min="15641" max="15645" width="4" style="8" customWidth="1"/>
    <col min="15646" max="15870" width="9.08984375" style="8"/>
    <col min="15871" max="15871" width="3.6328125" style="8" customWidth="1"/>
    <col min="15872" max="15872" width="15" style="8" customWidth="1"/>
    <col min="15873" max="15873" width="5.6328125" style="8" customWidth="1"/>
    <col min="15874" max="15874" width="2.54296875" style="8" customWidth="1"/>
    <col min="15875" max="15875" width="5.6328125" style="8" customWidth="1"/>
    <col min="15876" max="15876" width="2.54296875" style="8" customWidth="1"/>
    <col min="15877" max="15877" width="5.36328125" style="8" customWidth="1"/>
    <col min="15878" max="15878" width="2.54296875" style="8" customWidth="1"/>
    <col min="15879" max="15879" width="5.6328125" style="8" customWidth="1"/>
    <col min="15880" max="15880" width="2.54296875" style="8" customWidth="1"/>
    <col min="15881" max="15883" width="4.90625" style="8" customWidth="1"/>
    <col min="15884" max="15884" width="4.453125" style="8" customWidth="1"/>
    <col min="15885" max="15885" width="4.6328125" style="8" customWidth="1"/>
    <col min="15886" max="15889" width="5.54296875" style="8" customWidth="1"/>
    <col min="15890" max="15895" width="4.6328125" style="8" customWidth="1"/>
    <col min="15896" max="15896" width="4.453125" style="8" customWidth="1"/>
    <col min="15897" max="15901" width="4" style="8" customWidth="1"/>
    <col min="15902" max="16126" width="9.08984375" style="8"/>
    <col min="16127" max="16127" width="3.6328125" style="8" customWidth="1"/>
    <col min="16128" max="16128" width="15" style="8" customWidth="1"/>
    <col min="16129" max="16129" width="5.6328125" style="8" customWidth="1"/>
    <col min="16130" max="16130" width="2.54296875" style="8" customWidth="1"/>
    <col min="16131" max="16131" width="5.6328125" style="8" customWidth="1"/>
    <col min="16132" max="16132" width="2.54296875" style="8" customWidth="1"/>
    <col min="16133" max="16133" width="5.36328125" style="8" customWidth="1"/>
    <col min="16134" max="16134" width="2.54296875" style="8" customWidth="1"/>
    <col min="16135" max="16135" width="5.6328125" style="8" customWidth="1"/>
    <col min="16136" max="16136" width="2.54296875" style="8" customWidth="1"/>
    <col min="16137" max="16139" width="4.90625" style="8" customWidth="1"/>
    <col min="16140" max="16140" width="4.453125" style="8" customWidth="1"/>
    <col min="16141" max="16141" width="4.6328125" style="8" customWidth="1"/>
    <col min="16142" max="16145" width="5.54296875" style="8" customWidth="1"/>
    <col min="16146" max="16151" width="4.6328125" style="8" customWidth="1"/>
    <col min="16152" max="16152" width="4.453125" style="8" customWidth="1"/>
    <col min="16153" max="16157" width="4" style="8" customWidth="1"/>
    <col min="16158" max="16384" width="9.08984375" style="8"/>
  </cols>
  <sheetData>
    <row r="1" spans="1:31" ht="27" customHeight="1" thickBot="1" x14ac:dyDescent="0.3">
      <c r="A1" s="999" t="s">
        <v>295</v>
      </c>
      <c r="B1" s="1000"/>
      <c r="C1" s="1000"/>
      <c r="D1" s="1000"/>
      <c r="E1" s="1000"/>
      <c r="F1" s="1000"/>
      <c r="G1" s="1000"/>
      <c r="H1" s="1000"/>
      <c r="I1" s="1000"/>
      <c r="J1" s="1000"/>
      <c r="K1" s="1000"/>
      <c r="L1" s="1000"/>
      <c r="M1" s="1000"/>
      <c r="N1" s="1000"/>
      <c r="O1" s="1000"/>
      <c r="P1" s="1000"/>
      <c r="Q1" s="1000"/>
      <c r="R1" s="1000"/>
      <c r="S1" s="1000"/>
      <c r="T1" s="1000"/>
      <c r="U1" s="1000"/>
      <c r="V1" s="1000"/>
      <c r="W1" s="1000"/>
      <c r="X1" s="1000"/>
      <c r="Y1" s="1000"/>
      <c r="Z1" s="1000"/>
      <c r="AA1" s="1000"/>
      <c r="AB1" s="1000"/>
      <c r="AC1" s="1000"/>
      <c r="AD1" s="1000"/>
      <c r="AE1" s="1001"/>
    </row>
    <row r="2" spans="1:31" s="558" customFormat="1" ht="32.25" customHeight="1" x14ac:dyDescent="0.25">
      <c r="A2" s="560"/>
      <c r="B2" s="561">
        <f ca="1">TODAY()</f>
        <v>42587</v>
      </c>
      <c r="C2" s="1002" t="s">
        <v>41</v>
      </c>
      <c r="D2" s="1003"/>
      <c r="E2" s="1003" t="s">
        <v>42</v>
      </c>
      <c r="F2" s="1004"/>
      <c r="G2" s="1005" t="s">
        <v>43</v>
      </c>
      <c r="H2" s="1006"/>
      <c r="I2" s="562" t="s">
        <v>44</v>
      </c>
      <c r="J2" s="563" t="s">
        <v>45</v>
      </c>
      <c r="K2" s="564" t="s">
        <v>46</v>
      </c>
      <c r="L2" s="1007" t="s">
        <v>47</v>
      </c>
      <c r="M2" s="1008"/>
      <c r="N2" s="565" t="s">
        <v>48</v>
      </c>
      <c r="O2" s="566" t="s">
        <v>49</v>
      </c>
      <c r="P2" s="567" t="s">
        <v>50</v>
      </c>
      <c r="Q2" s="568" t="s">
        <v>51</v>
      </c>
      <c r="R2" s="569" t="s">
        <v>170</v>
      </c>
      <c r="S2" s="570" t="s">
        <v>172</v>
      </c>
      <c r="T2" s="571" t="s">
        <v>52</v>
      </c>
      <c r="U2" s="572" t="s">
        <v>53</v>
      </c>
      <c r="V2" s="564" t="s">
        <v>54</v>
      </c>
      <c r="W2" s="573" t="s">
        <v>55</v>
      </c>
      <c r="X2" s="574" t="s">
        <v>56</v>
      </c>
      <c r="Y2" s="574" t="s">
        <v>57</v>
      </c>
      <c r="Z2" s="1005" t="s">
        <v>58</v>
      </c>
      <c r="AA2" s="1003"/>
      <c r="AB2" s="1003"/>
      <c r="AC2" s="1003"/>
      <c r="AD2" s="1003"/>
      <c r="AE2" s="1009"/>
    </row>
    <row r="3" spans="1:31" s="559" customFormat="1" ht="21.5" thickBot="1" x14ac:dyDescent="0.3">
      <c r="A3" s="575" t="s">
        <v>39</v>
      </c>
      <c r="B3" s="576" t="s">
        <v>59</v>
      </c>
      <c r="C3" s="577" t="s">
        <v>60</v>
      </c>
      <c r="D3" s="578" t="s">
        <v>61</v>
      </c>
      <c r="E3" s="579" t="s">
        <v>60</v>
      </c>
      <c r="F3" s="580" t="s">
        <v>61</v>
      </c>
      <c r="G3" s="581" t="s">
        <v>17</v>
      </c>
      <c r="H3" s="582" t="s">
        <v>61</v>
      </c>
      <c r="I3" s="583" t="s">
        <v>62</v>
      </c>
      <c r="J3" s="584" t="s">
        <v>63</v>
      </c>
      <c r="K3" s="585" t="s">
        <v>19</v>
      </c>
      <c r="L3" s="586" t="s">
        <v>19</v>
      </c>
      <c r="M3" s="587"/>
      <c r="N3" s="586" t="s">
        <v>19</v>
      </c>
      <c r="O3" s="588" t="s">
        <v>64</v>
      </c>
      <c r="P3" s="589" t="s">
        <v>19</v>
      </c>
      <c r="Q3" s="590" t="s">
        <v>19</v>
      </c>
      <c r="R3" s="591" t="s">
        <v>204</v>
      </c>
      <c r="S3" s="592" t="s">
        <v>171</v>
      </c>
      <c r="T3" s="593" t="s">
        <v>19</v>
      </c>
      <c r="U3" s="594" t="s">
        <v>19</v>
      </c>
      <c r="V3" s="585" t="s">
        <v>19</v>
      </c>
      <c r="W3" s="595" t="s">
        <v>19</v>
      </c>
      <c r="X3" s="596" t="s">
        <v>19</v>
      </c>
      <c r="Y3" s="596" t="s">
        <v>19</v>
      </c>
      <c r="Z3" s="597" t="s">
        <v>65</v>
      </c>
      <c r="AA3" s="584" t="s">
        <v>66</v>
      </c>
      <c r="AB3" s="584" t="s">
        <v>67</v>
      </c>
      <c r="AC3" s="584" t="s">
        <v>68</v>
      </c>
      <c r="AD3" s="584" t="s">
        <v>69</v>
      </c>
      <c r="AE3" s="598" t="s">
        <v>70</v>
      </c>
    </row>
    <row r="4" spans="1:31" ht="12" customHeight="1" x14ac:dyDescent="0.25">
      <c r="A4" s="9"/>
      <c r="B4" s="10"/>
      <c r="C4" s="11"/>
      <c r="D4" s="12"/>
      <c r="E4" s="13"/>
      <c r="F4" s="14"/>
      <c r="G4" s="15"/>
      <c r="H4" s="16"/>
      <c r="I4" s="17"/>
      <c r="J4" s="18"/>
      <c r="K4" s="19"/>
      <c r="L4" s="20"/>
      <c r="M4" s="21"/>
      <c r="N4" s="20"/>
      <c r="O4" s="22"/>
      <c r="P4" s="23"/>
      <c r="Q4" s="351"/>
      <c r="R4" s="347"/>
      <c r="S4" s="352"/>
      <c r="T4" s="27"/>
      <c r="U4" s="24"/>
      <c r="V4" s="19"/>
      <c r="W4" s="25"/>
      <c r="X4" s="26"/>
      <c r="Y4" s="26"/>
      <c r="Z4" s="27"/>
      <c r="AA4" s="18"/>
      <c r="AB4" s="18"/>
      <c r="AC4" s="18"/>
      <c r="AD4" s="18"/>
      <c r="AE4" s="456"/>
    </row>
    <row r="5" spans="1:31" ht="14.15" customHeight="1" x14ac:dyDescent="0.25">
      <c r="A5" s="28">
        <f>'USS16 all data'!A6</f>
        <v>1</v>
      </c>
      <c r="B5" s="29" t="str">
        <f>'USS16 all data'!B6</f>
        <v>AGS 2000</v>
      </c>
      <c r="C5" s="30">
        <f>'USS16 all data'!AD6</f>
        <v>52.973433874500394</v>
      </c>
      <c r="D5" s="546">
        <f>'USS16 all data'!AE6</f>
        <v>29</v>
      </c>
      <c r="E5" s="31">
        <f>'USS16 all data'!AF6</f>
        <v>55.953865128879322</v>
      </c>
      <c r="F5" s="550">
        <f t="shared" ref="F5:F28" si="0">RANK(E5,E$5:E$37)</f>
        <v>25</v>
      </c>
      <c r="G5" s="32">
        <f>'USS16 all data'!BL6</f>
        <v>54.99242870817875</v>
      </c>
      <c r="H5" s="554">
        <f t="shared" ref="H5:H28" si="1">RANK(G5,G$5:G$37)</f>
        <v>29</v>
      </c>
      <c r="I5" s="33">
        <f>'USS16 all data'!CO6</f>
        <v>107.04243218298859</v>
      </c>
      <c r="J5" s="34">
        <f>'USS16 all data'!DN6</f>
        <v>35.415594307370441</v>
      </c>
      <c r="K5" s="35">
        <f>'USS16 all data'!EH6</f>
        <v>2.73</v>
      </c>
      <c r="L5" s="36">
        <f>'USS16 all data'!GG6</f>
        <v>5.25</v>
      </c>
      <c r="M5" s="35"/>
      <c r="N5" s="36">
        <f>'USS16 all data'!FF6</f>
        <v>1.3061944444444444</v>
      </c>
      <c r="O5" s="37"/>
      <c r="P5" s="38">
        <f>'USS16 all data'!FR6</f>
        <v>5.0580000000000007</v>
      </c>
      <c r="Q5" s="353"/>
      <c r="R5" s="348"/>
      <c r="S5" s="354"/>
      <c r="T5" s="32">
        <f>'USS16 all data'!GY6</f>
        <v>3.84</v>
      </c>
      <c r="U5" s="38"/>
      <c r="V5" s="35"/>
      <c r="W5" s="39">
        <f>'USS16 all data'!HF6</f>
        <v>4.375</v>
      </c>
      <c r="X5" s="40">
        <f>'USS16 all data'!HN6</f>
        <v>4.0292500000000002</v>
      </c>
      <c r="Y5" s="40">
        <f>'USS16 all data'!GK6</f>
        <v>4</v>
      </c>
      <c r="Z5" s="32"/>
      <c r="AA5" s="34">
        <v>0</v>
      </c>
      <c r="AB5" s="34">
        <v>0</v>
      </c>
      <c r="AC5" s="34"/>
      <c r="AD5" s="34">
        <v>0</v>
      </c>
      <c r="AE5" s="457">
        <v>0</v>
      </c>
    </row>
    <row r="6" spans="1:31" ht="14.15" customHeight="1" x14ac:dyDescent="0.25">
      <c r="A6" s="28">
        <f>'USS16 all data'!A7</f>
        <v>2</v>
      </c>
      <c r="B6" s="29" t="str">
        <f>'USS16 all data'!B7</f>
        <v>Jamestown</v>
      </c>
      <c r="C6" s="30">
        <f>'USS16 all data'!AD7</f>
        <v>65.418399630903693</v>
      </c>
      <c r="D6" s="547">
        <f t="shared" ref="D6:D28" si="2">RANK(C6,C$5:C$37)</f>
        <v>17</v>
      </c>
      <c r="E6" s="31">
        <f>'USS16 all data'!AF7</f>
        <v>66.606631981034482</v>
      </c>
      <c r="F6" s="551">
        <f t="shared" si="0"/>
        <v>18</v>
      </c>
      <c r="G6" s="32">
        <f>'USS16 all data'!BL7</f>
        <v>57.865330966707596</v>
      </c>
      <c r="H6" s="555">
        <f t="shared" si="1"/>
        <v>4</v>
      </c>
      <c r="I6" s="33">
        <f>'USS16 all data'!CO7</f>
        <v>104.3455635025026</v>
      </c>
      <c r="J6" s="34">
        <f>'USS16 all data'!DN7</f>
        <v>33.04962828237116</v>
      </c>
      <c r="K6" s="35">
        <f>'USS16 all data'!EH7</f>
        <v>1.3966999999999998</v>
      </c>
      <c r="L6" s="36">
        <f>'USS16 all data'!GG7</f>
        <v>2</v>
      </c>
      <c r="M6" s="35"/>
      <c r="N6" s="36">
        <f>'USS16 all data'!FF7</f>
        <v>1.1131388888888889</v>
      </c>
      <c r="O6" s="37"/>
      <c r="P6" s="38">
        <f>'USS16 all data'!FR7</f>
        <v>1.5819999999999999</v>
      </c>
      <c r="Q6" s="353"/>
      <c r="R6" s="348"/>
      <c r="S6" s="354"/>
      <c r="T6" s="32">
        <f>'USS16 all data'!GY7</f>
        <v>2.2399999999999998</v>
      </c>
      <c r="U6" s="38"/>
      <c r="V6" s="35"/>
      <c r="W6" s="39">
        <f>'USS16 all data'!HF7</f>
        <v>4.75</v>
      </c>
      <c r="X6" s="40">
        <f>'USS16 all data'!HN7</f>
        <v>1.52925</v>
      </c>
      <c r="Y6" s="40">
        <f>'USS16 all data'!GK7</f>
        <v>4</v>
      </c>
      <c r="Z6" s="32"/>
      <c r="AA6" s="34">
        <v>100</v>
      </c>
      <c r="AB6" s="34">
        <v>100</v>
      </c>
      <c r="AC6" s="34"/>
      <c r="AD6" s="34">
        <v>0</v>
      </c>
      <c r="AE6" s="457">
        <v>0</v>
      </c>
    </row>
    <row r="7" spans="1:31" ht="14.15" customHeight="1" x14ac:dyDescent="0.25">
      <c r="A7" s="28">
        <f>'USS16 all data'!A8</f>
        <v>3</v>
      </c>
      <c r="B7" s="29" t="str">
        <f>'USS16 all data'!B8</f>
        <v>Hilliard</v>
      </c>
      <c r="C7" s="30">
        <f>'USS16 all data'!AD8</f>
        <v>76.823089356140116</v>
      </c>
      <c r="D7" s="547">
        <f t="shared" si="2"/>
        <v>1</v>
      </c>
      <c r="E7" s="31">
        <f>'USS16 all data'!AF8</f>
        <v>73.594678326293106</v>
      </c>
      <c r="F7" s="551">
        <f t="shared" si="0"/>
        <v>6</v>
      </c>
      <c r="G7" s="32">
        <f>'USS16 all data'!BL8</f>
        <v>56.314240343154687</v>
      </c>
      <c r="H7" s="555">
        <f t="shared" si="1"/>
        <v>20</v>
      </c>
      <c r="I7" s="33">
        <f>'USS16 all data'!CO8</f>
        <v>113.44421627813225</v>
      </c>
      <c r="J7" s="34">
        <f>'USS16 all data'!DN8</f>
        <v>35.987213570015584</v>
      </c>
      <c r="K7" s="35">
        <f>'USS16 all data'!EH8</f>
        <v>1.27</v>
      </c>
      <c r="L7" s="36">
        <f>'USS16 all data'!GG8</f>
        <v>2</v>
      </c>
      <c r="M7" s="35"/>
      <c r="N7" s="36">
        <f>'USS16 all data'!FF8</f>
        <v>1.6229166666666666</v>
      </c>
      <c r="O7" s="37"/>
      <c r="P7" s="38">
        <f>'USS16 all data'!FR8</f>
        <v>0.50177777777777777</v>
      </c>
      <c r="Q7" s="353"/>
      <c r="R7" s="348"/>
      <c r="S7" s="354"/>
      <c r="T7" s="32">
        <f>'USS16 all data'!GY8</f>
        <v>2.56</v>
      </c>
      <c r="U7" s="38"/>
      <c r="V7" s="35"/>
      <c r="W7" s="39">
        <f>'USS16 all data'!HF8</f>
        <v>1.25</v>
      </c>
      <c r="X7" s="40">
        <f>'USS16 all data'!HN8</f>
        <v>2.2229999999999999</v>
      </c>
      <c r="Y7" s="40">
        <f>'USS16 all data'!GK8</f>
        <v>1</v>
      </c>
      <c r="Z7" s="32"/>
      <c r="AA7" s="34">
        <v>100</v>
      </c>
      <c r="AB7" s="34">
        <v>100</v>
      </c>
      <c r="AC7" s="34"/>
      <c r="AD7" s="34">
        <v>0</v>
      </c>
      <c r="AE7" s="457">
        <v>0</v>
      </c>
    </row>
    <row r="8" spans="1:31" ht="14.15" customHeight="1" x14ac:dyDescent="0.25">
      <c r="A8" s="28">
        <f>'USS16 all data'!A9</f>
        <v>4</v>
      </c>
      <c r="B8" s="29" t="str">
        <f>'USS16 all data'!B9</f>
        <v>Pioneer Brand 26R41</v>
      </c>
      <c r="C8" s="30">
        <f>'USS16 all data'!AD9</f>
        <v>71.794263222016227</v>
      </c>
      <c r="D8" s="547">
        <f t="shared" si="2"/>
        <v>10</v>
      </c>
      <c r="E8" s="31">
        <f>'USS16 all data'!AF9</f>
        <v>64.158030997413803</v>
      </c>
      <c r="F8" s="551">
        <f t="shared" si="0"/>
        <v>19</v>
      </c>
      <c r="G8" s="32">
        <f>'USS16 all data'!BL9</f>
        <v>55.362875577319265</v>
      </c>
      <c r="H8" s="555">
        <f t="shared" si="1"/>
        <v>27</v>
      </c>
      <c r="I8" s="33">
        <f>'USS16 all data'!CO9</f>
        <v>117.0426959123169</v>
      </c>
      <c r="J8" s="34">
        <f>'USS16 all data'!DN9</f>
        <v>32.786900740114042</v>
      </c>
      <c r="K8" s="35">
        <f>'USS16 all data'!EH9</f>
        <v>0.8</v>
      </c>
      <c r="L8" s="36">
        <f>'USS16 all data'!GG9</f>
        <v>2.5</v>
      </c>
      <c r="M8" s="35"/>
      <c r="N8" s="36">
        <f>'USS16 all data'!FF9</f>
        <v>1.70675</v>
      </c>
      <c r="O8" s="37"/>
      <c r="P8" s="38">
        <f>'USS16 all data'!FR9</f>
        <v>0.49600000000000005</v>
      </c>
      <c r="Q8" s="353"/>
      <c r="R8" s="348"/>
      <c r="S8" s="354"/>
      <c r="T8" s="32">
        <f>'USS16 all data'!GY9</f>
        <v>2.7</v>
      </c>
      <c r="U8" s="38"/>
      <c r="V8" s="35"/>
      <c r="W8" s="39">
        <f>'USS16 all data'!HF9</f>
        <v>2.25</v>
      </c>
      <c r="X8" s="40">
        <f>'USS16 all data'!HN9</f>
        <v>1.58325</v>
      </c>
      <c r="Y8" s="40">
        <f>'USS16 all data'!GK9</f>
        <v>1</v>
      </c>
      <c r="Z8" s="32"/>
      <c r="AA8" s="34">
        <v>100</v>
      </c>
      <c r="AB8" s="34">
        <v>100</v>
      </c>
      <c r="AC8" s="34"/>
      <c r="AD8" s="34">
        <v>100</v>
      </c>
      <c r="AE8" s="457">
        <v>100</v>
      </c>
    </row>
    <row r="9" spans="1:31" s="54" customFormat="1" ht="14.15" customHeight="1" x14ac:dyDescent="0.25">
      <c r="A9" s="41">
        <f>'USS16 all data'!A10</f>
        <v>5</v>
      </c>
      <c r="B9" s="42" t="str">
        <f>'USS16 all data'!B10</f>
        <v>VA12W-72</v>
      </c>
      <c r="C9" s="43">
        <f>'USS16 all data'!AD10</f>
        <v>74.324704599698293</v>
      </c>
      <c r="D9" s="548">
        <f t="shared" si="2"/>
        <v>3</v>
      </c>
      <c r="E9" s="44">
        <f>'USS16 all data'!AF10</f>
        <v>73.5444003336207</v>
      </c>
      <c r="F9" s="552">
        <f t="shared" si="0"/>
        <v>7</v>
      </c>
      <c r="G9" s="45">
        <f>'USS16 all data'!BL10</f>
        <v>55.63345582041206</v>
      </c>
      <c r="H9" s="556">
        <f t="shared" si="1"/>
        <v>24</v>
      </c>
      <c r="I9" s="46">
        <f>'USS16 all data'!CO10</f>
        <v>109.91940996620416</v>
      </c>
      <c r="J9" s="47">
        <f>'USS16 all data'!DN10</f>
        <v>33.707414246846668</v>
      </c>
      <c r="K9" s="48">
        <f>'USS16 all data'!EH10</f>
        <v>1.05</v>
      </c>
      <c r="L9" s="49">
        <f>'USS16 all data'!GG10</f>
        <v>1</v>
      </c>
      <c r="M9" s="48"/>
      <c r="N9" s="49">
        <f>'USS16 all data'!FF10</f>
        <v>2.0354999999999999</v>
      </c>
      <c r="O9" s="50"/>
      <c r="P9" s="51">
        <f>'USS16 all data'!FR10</f>
        <v>0.45244444444444443</v>
      </c>
      <c r="Q9" s="355"/>
      <c r="R9" s="349"/>
      <c r="S9" s="356"/>
      <c r="T9" s="45">
        <f>'USS16 all data'!GY10</f>
        <v>1.54</v>
      </c>
      <c r="U9" s="51"/>
      <c r="V9" s="48"/>
      <c r="W9" s="52">
        <f>'USS16 all data'!HF10</f>
        <v>2.625</v>
      </c>
      <c r="X9" s="53">
        <f>'USS16 all data'!HN10</f>
        <v>1.982</v>
      </c>
      <c r="Y9" s="53">
        <f>'USS16 all data'!GK10</f>
        <v>1</v>
      </c>
      <c r="Z9" s="45"/>
      <c r="AA9" s="47">
        <v>100</v>
      </c>
      <c r="AB9" s="47">
        <v>100</v>
      </c>
      <c r="AC9" s="47"/>
      <c r="AD9" s="47">
        <v>100</v>
      </c>
      <c r="AE9" s="458">
        <v>100</v>
      </c>
    </row>
    <row r="10" spans="1:31" ht="14.15" customHeight="1" x14ac:dyDescent="0.25">
      <c r="A10" s="55">
        <f>'USS16 all data'!A11</f>
        <v>6</v>
      </c>
      <c r="B10" s="56" t="str">
        <f>'USS16 all data'!B11</f>
        <v>NC11-22289</v>
      </c>
      <c r="C10" s="11">
        <f>'USS16 all data'!AD11</f>
        <v>57.352776211743567</v>
      </c>
      <c r="D10" s="549">
        <f t="shared" si="2"/>
        <v>25</v>
      </c>
      <c r="E10" s="13">
        <f>'USS16 all data'!AF11</f>
        <v>53.353332510201156</v>
      </c>
      <c r="F10" s="553">
        <f t="shared" si="0"/>
        <v>27</v>
      </c>
      <c r="G10" s="15">
        <f>'USS16 all data'!BL11</f>
        <v>58.242928898581219</v>
      </c>
      <c r="H10" s="557">
        <f t="shared" si="1"/>
        <v>2</v>
      </c>
      <c r="I10" s="17">
        <f>'USS16 all data'!CO11</f>
        <v>110.82938276149869</v>
      </c>
      <c r="J10" s="18">
        <f>'USS16 all data'!DN11</f>
        <v>36.016739583776541</v>
      </c>
      <c r="K10" s="21">
        <f>'USS16 all data'!EH11</f>
        <v>2.93</v>
      </c>
      <c r="L10" s="20">
        <f>'USS16 all data'!GG11</f>
        <v>0.75</v>
      </c>
      <c r="M10" s="21"/>
      <c r="N10" s="20">
        <f>'USS16 all data'!FF11</f>
        <v>1.4469166666666666</v>
      </c>
      <c r="O10" s="57"/>
      <c r="P10" s="23">
        <f>'USS16 all data'!FR11</f>
        <v>2.8821111111111111</v>
      </c>
      <c r="Q10" s="357"/>
      <c r="R10" s="350"/>
      <c r="S10" s="358"/>
      <c r="T10" s="15">
        <f>'USS16 all data'!GY11</f>
        <v>2.1</v>
      </c>
      <c r="U10" s="23"/>
      <c r="V10" s="21"/>
      <c r="W10" s="25">
        <f>'USS16 all data'!HF11</f>
        <v>2.375</v>
      </c>
      <c r="X10" s="26">
        <f>'USS16 all data'!HN11</f>
        <v>0.95474999999999999</v>
      </c>
      <c r="Y10" s="26">
        <f>'USS16 all data'!GK11</f>
        <v>1</v>
      </c>
      <c r="Z10" s="15"/>
      <c r="AA10" s="18">
        <v>4.5454545454545459</v>
      </c>
      <c r="AB10" s="18">
        <v>4.3478260869565215</v>
      </c>
      <c r="AC10" s="18"/>
      <c r="AD10" s="18">
        <v>0</v>
      </c>
      <c r="AE10" s="456">
        <v>0</v>
      </c>
    </row>
    <row r="11" spans="1:31" ht="14.15" customHeight="1" x14ac:dyDescent="0.25">
      <c r="A11" s="28">
        <f>'USS16 all data'!A12</f>
        <v>7</v>
      </c>
      <c r="B11" s="29" t="str">
        <f>'USS16 all data'!B12</f>
        <v>NC10034-11</v>
      </c>
      <c r="C11" s="30">
        <f>'USS16 all data'!AD12</f>
        <v>62.891762980153601</v>
      </c>
      <c r="D11" s="547">
        <f t="shared" si="2"/>
        <v>20</v>
      </c>
      <c r="E11" s="31">
        <f>'USS16 all data'!AF12</f>
        <v>60.595097184913811</v>
      </c>
      <c r="F11" s="551">
        <f t="shared" si="0"/>
        <v>23</v>
      </c>
      <c r="G11" s="32">
        <f>'USS16 all data'!BL12</f>
        <v>56.614717550495548</v>
      </c>
      <c r="H11" s="555">
        <f t="shared" si="1"/>
        <v>15</v>
      </c>
      <c r="I11" s="33">
        <f>'USS16 all data'!CO12</f>
        <v>114.11046434438052</v>
      </c>
      <c r="J11" s="34">
        <f>'USS16 all data'!DN12</f>
        <v>35.312319631676552</v>
      </c>
      <c r="K11" s="35">
        <f>'USS16 all data'!EH12</f>
        <v>1.77</v>
      </c>
      <c r="L11" s="36">
        <f>'USS16 all data'!GG12</f>
        <v>1</v>
      </c>
      <c r="M11" s="35"/>
      <c r="N11" s="36">
        <f>'USS16 all data'!FF12</f>
        <v>0.57911111111111113</v>
      </c>
      <c r="O11" s="37"/>
      <c r="P11" s="38">
        <f>'USS16 all data'!FR12</f>
        <v>2.9673333333333334</v>
      </c>
      <c r="Q11" s="353"/>
      <c r="R11" s="348"/>
      <c r="S11" s="354"/>
      <c r="T11" s="32">
        <f>'USS16 all data'!GY12</f>
        <v>1.26</v>
      </c>
      <c r="U11" s="38"/>
      <c r="V11" s="35"/>
      <c r="W11" s="39">
        <f>'USS16 all data'!HF12</f>
        <v>2.25</v>
      </c>
      <c r="X11" s="40">
        <f>'USS16 all data'!HN12</f>
        <v>2.1124999999999998</v>
      </c>
      <c r="Y11" s="40">
        <f>'USS16 all data'!GK12</f>
        <v>1</v>
      </c>
      <c r="Z11" s="32"/>
      <c r="AA11" s="34">
        <v>89.473684210526315</v>
      </c>
      <c r="AB11" s="34">
        <v>0</v>
      </c>
      <c r="AC11" s="34"/>
      <c r="AD11" s="34">
        <v>0</v>
      </c>
      <c r="AE11" s="457">
        <v>0</v>
      </c>
    </row>
    <row r="12" spans="1:31" ht="14.15" customHeight="1" x14ac:dyDescent="0.25">
      <c r="A12" s="28">
        <f>'USS16 all data'!A13</f>
        <v>8</v>
      </c>
      <c r="B12" s="29" t="str">
        <f>'USS16 all data'!B13</f>
        <v>TX12D4768</v>
      </c>
      <c r="C12" s="30">
        <f>'USS16 all data'!AD13</f>
        <v>60.232068803682353</v>
      </c>
      <c r="D12" s="547">
        <f t="shared" si="2"/>
        <v>23</v>
      </c>
      <c r="E12" s="31">
        <f>'USS16 all data'!AF13</f>
        <v>62.750286884913791</v>
      </c>
      <c r="F12" s="551">
        <f t="shared" si="0"/>
        <v>21</v>
      </c>
      <c r="G12" s="32">
        <f>'USS16 all data'!BL13</f>
        <v>57.840879414127983</v>
      </c>
      <c r="H12" s="555">
        <f t="shared" si="1"/>
        <v>5</v>
      </c>
      <c r="I12" s="33">
        <f>'USS16 all data'!CO13</f>
        <v>107.03853885791155</v>
      </c>
      <c r="J12" s="34">
        <f>'USS16 all data'!DN13</f>
        <v>37.419993347260508</v>
      </c>
      <c r="K12" s="35">
        <f>'USS16 all data'!EH13</f>
        <v>2.1</v>
      </c>
      <c r="L12" s="36">
        <f>'USS16 all data'!GG13</f>
        <v>2.5</v>
      </c>
      <c r="M12" s="35"/>
      <c r="N12" s="36">
        <f>'USS16 all data'!FF13</f>
        <v>1.9836944444444444</v>
      </c>
      <c r="O12" s="37"/>
      <c r="P12" s="38">
        <f>'USS16 all data'!FR13</f>
        <v>1.7937777777777777</v>
      </c>
      <c r="Q12" s="353"/>
      <c r="R12" s="348"/>
      <c r="S12" s="354"/>
      <c r="T12" s="32">
        <f>'USS16 all data'!GY13</f>
        <v>3.46</v>
      </c>
      <c r="U12" s="38"/>
      <c r="V12" s="35"/>
      <c r="W12" s="39">
        <f>'USS16 all data'!HF13</f>
        <v>3.875</v>
      </c>
      <c r="X12" s="40">
        <f>'USS16 all data'!HN13</f>
        <v>1.3715000000000002</v>
      </c>
      <c r="Y12" s="40">
        <f>'USS16 all data'!GK13</f>
        <v>5.5</v>
      </c>
      <c r="Z12" s="32"/>
      <c r="AA12" s="34">
        <v>0</v>
      </c>
      <c r="AB12" s="34">
        <v>0</v>
      </c>
      <c r="AC12" s="34"/>
      <c r="AD12" s="34">
        <v>0</v>
      </c>
      <c r="AE12" s="457">
        <v>0</v>
      </c>
    </row>
    <row r="13" spans="1:31" ht="14.15" customHeight="1" x14ac:dyDescent="0.25">
      <c r="A13" s="28">
        <f>'USS16 all data'!A14</f>
        <v>9</v>
      </c>
      <c r="B13" s="29" t="str">
        <f>'USS16 all data'!B14</f>
        <v>TX-EL2</v>
      </c>
      <c r="C13" s="30">
        <f>'USS16 all data'!AD14</f>
        <v>74.020408147225481</v>
      </c>
      <c r="D13" s="547">
        <f t="shared" si="2"/>
        <v>5</v>
      </c>
      <c r="E13" s="31">
        <f>'USS16 all data'!AF14</f>
        <v>74.231484581465509</v>
      </c>
      <c r="F13" s="551">
        <f t="shared" si="0"/>
        <v>5</v>
      </c>
      <c r="G13" s="32">
        <f>'USS16 all data'!BL14</f>
        <v>57.110132689800977</v>
      </c>
      <c r="H13" s="555">
        <f t="shared" si="1"/>
        <v>10</v>
      </c>
      <c r="I13" s="33">
        <f>'USS16 all data'!CO14</f>
        <v>109.90972104635345</v>
      </c>
      <c r="J13" s="34">
        <f>'USS16 all data'!DN14</f>
        <v>33.68267794812251</v>
      </c>
      <c r="K13" s="35">
        <f>'USS16 all data'!EH14</f>
        <v>2.5</v>
      </c>
      <c r="L13" s="36">
        <f>'USS16 all data'!GG14</f>
        <v>1.5</v>
      </c>
      <c r="M13" s="35"/>
      <c r="N13" s="36">
        <f>'USS16 all data'!FF14</f>
        <v>0.76786111111111111</v>
      </c>
      <c r="O13" s="37"/>
      <c r="P13" s="38">
        <f>'USS16 all data'!FR14</f>
        <v>1.0084444444444443</v>
      </c>
      <c r="Q13" s="353"/>
      <c r="R13" s="348"/>
      <c r="S13" s="354"/>
      <c r="T13" s="32">
        <f>'USS16 all data'!GY14</f>
        <v>2.8600000000000003</v>
      </c>
      <c r="U13" s="38"/>
      <c r="V13" s="35"/>
      <c r="W13" s="39">
        <f>'USS16 all data'!HF14</f>
        <v>3.75</v>
      </c>
      <c r="X13" s="40">
        <f>'USS16 all data'!HN14</f>
        <v>1.05925</v>
      </c>
      <c r="Y13" s="40">
        <f>'USS16 all data'!GK14</f>
        <v>2.5</v>
      </c>
      <c r="Z13" s="32"/>
      <c r="AA13" s="34">
        <v>0</v>
      </c>
      <c r="AB13" s="34">
        <v>0</v>
      </c>
      <c r="AC13" s="34"/>
      <c r="AD13" s="34">
        <v>0</v>
      </c>
      <c r="AE13" s="457">
        <v>0</v>
      </c>
    </row>
    <row r="14" spans="1:31" s="54" customFormat="1" ht="14.15" customHeight="1" x14ac:dyDescent="0.25">
      <c r="A14" s="41">
        <f>'USS16 all data'!A15</f>
        <v>10</v>
      </c>
      <c r="B14" s="42" t="str">
        <f>'USS16 all data'!B15</f>
        <v>GA071012-14E6</v>
      </c>
      <c r="C14" s="43">
        <f>'USS16 all data'!AD15</f>
        <v>62.567871975524135</v>
      </c>
      <c r="D14" s="548">
        <f t="shared" si="2"/>
        <v>21</v>
      </c>
      <c r="E14" s="44">
        <f>'USS16 all data'!AF15</f>
        <v>71.04695482658046</v>
      </c>
      <c r="F14" s="552">
        <f t="shared" si="0"/>
        <v>13</v>
      </c>
      <c r="G14" s="45">
        <f>'USS16 all data'!BL15</f>
        <v>57.202775832431527</v>
      </c>
      <c r="H14" s="556">
        <f t="shared" si="1"/>
        <v>9</v>
      </c>
      <c r="I14" s="46">
        <f>'USS16 all data'!CO15</f>
        <v>108.14259872415433</v>
      </c>
      <c r="J14" s="47">
        <f>'USS16 all data'!DN15</f>
        <v>32.79495584551551</v>
      </c>
      <c r="K14" s="48">
        <f>'USS16 all data'!EH15</f>
        <v>1.1300000000000001</v>
      </c>
      <c r="L14" s="49">
        <f>'USS16 all data'!GG15</f>
        <v>2.25</v>
      </c>
      <c r="M14" s="48"/>
      <c r="N14" s="49">
        <f>'USS16 all data'!FF15</f>
        <v>1.0928055555555554</v>
      </c>
      <c r="O14" s="50"/>
      <c r="P14" s="51">
        <f>'USS16 all data'!FR15</f>
        <v>2.8894444444444449</v>
      </c>
      <c r="Q14" s="355"/>
      <c r="R14" s="349"/>
      <c r="S14" s="356"/>
      <c r="T14" s="45">
        <f>'USS16 all data'!GY15</f>
        <v>3.46</v>
      </c>
      <c r="U14" s="51"/>
      <c r="V14" s="48"/>
      <c r="W14" s="52">
        <f>'USS16 all data'!HF15</f>
        <v>3.25</v>
      </c>
      <c r="X14" s="53">
        <f>'USS16 all data'!HN15</f>
        <v>2.238</v>
      </c>
      <c r="Y14" s="53">
        <f>'USS16 all data'!GK15</f>
        <v>4</v>
      </c>
      <c r="Z14" s="45"/>
      <c r="AA14" s="47">
        <v>0</v>
      </c>
      <c r="AB14" s="47">
        <v>0</v>
      </c>
      <c r="AC14" s="47"/>
      <c r="AD14" s="47">
        <v>0</v>
      </c>
      <c r="AE14" s="458">
        <v>0</v>
      </c>
    </row>
    <row r="15" spans="1:31" ht="14.15" customHeight="1" x14ac:dyDescent="0.25">
      <c r="A15" s="55">
        <f>'USS16 all data'!A16</f>
        <v>11</v>
      </c>
      <c r="B15" s="56" t="str">
        <f>'USS16 all data'!B16</f>
        <v>GA051207-14E53</v>
      </c>
      <c r="C15" s="11">
        <f>'USS16 all data'!AD16</f>
        <v>68.130639072946835</v>
      </c>
      <c r="D15" s="549">
        <f t="shared" si="2"/>
        <v>13</v>
      </c>
      <c r="E15" s="13">
        <f>'USS16 all data'!AF16</f>
        <v>71.675287612068971</v>
      </c>
      <c r="F15" s="553">
        <f t="shared" si="0"/>
        <v>11</v>
      </c>
      <c r="G15" s="15">
        <f>'USS16 all data'!BL16</f>
        <v>55.469077362019981</v>
      </c>
      <c r="H15" s="557">
        <f t="shared" si="1"/>
        <v>25</v>
      </c>
      <c r="I15" s="17">
        <f>'USS16 all data'!CO16</f>
        <v>109.54501944481031</v>
      </c>
      <c r="J15" s="18">
        <f>'USS16 all data'!DN16</f>
        <v>36.924976964839686</v>
      </c>
      <c r="K15" s="21">
        <f>'USS16 all data'!EH16</f>
        <v>1.53</v>
      </c>
      <c r="L15" s="20">
        <f>'USS16 all data'!GG16</f>
        <v>6</v>
      </c>
      <c r="M15" s="21"/>
      <c r="N15" s="20">
        <f>'USS16 all data'!FF16</f>
        <v>1.1082777777777777</v>
      </c>
      <c r="O15" s="57"/>
      <c r="P15" s="23">
        <f>'USS16 all data'!FR16</f>
        <v>3.0495555555555556</v>
      </c>
      <c r="Q15" s="357"/>
      <c r="R15" s="350"/>
      <c r="S15" s="358"/>
      <c r="T15" s="15">
        <f>'USS16 all data'!GY16</f>
        <v>3.44</v>
      </c>
      <c r="U15" s="23"/>
      <c r="V15" s="21"/>
      <c r="W15" s="25">
        <f>'USS16 all data'!HF16</f>
        <v>2.25</v>
      </c>
      <c r="X15" s="26">
        <f>'USS16 all data'!HN16</f>
        <v>1.6817500000000001</v>
      </c>
      <c r="Y15" s="26">
        <f>'USS16 all data'!GK16</f>
        <v>2</v>
      </c>
      <c r="Z15" s="15"/>
      <c r="AA15" s="18">
        <v>100</v>
      </c>
      <c r="AB15" s="18">
        <v>35</v>
      </c>
      <c r="AC15" s="18"/>
      <c r="AD15" s="18">
        <v>87.5</v>
      </c>
      <c r="AE15" s="456">
        <v>100</v>
      </c>
    </row>
    <row r="16" spans="1:31" ht="14.15" customHeight="1" x14ac:dyDescent="0.25">
      <c r="A16" s="28">
        <f>'USS16 all data'!A17</f>
        <v>12</v>
      </c>
      <c r="B16" s="29" t="str">
        <f>'USS16 all data'!B17</f>
        <v>GA07353-14E19</v>
      </c>
      <c r="C16" s="30">
        <f>'USS16 all data'!AD17</f>
        <v>71.108521359955034</v>
      </c>
      <c r="D16" s="547">
        <f t="shared" si="2"/>
        <v>11</v>
      </c>
      <c r="E16" s="31">
        <f>'USS16 all data'!AF17</f>
        <v>77.370129199137921</v>
      </c>
      <c r="F16" s="551">
        <f t="shared" si="0"/>
        <v>3</v>
      </c>
      <c r="G16" s="32">
        <f>'USS16 all data'!BL17</f>
        <v>57.624090920841219</v>
      </c>
      <c r="H16" s="555">
        <f t="shared" si="1"/>
        <v>6</v>
      </c>
      <c r="I16" s="33">
        <f>'USS16 all data'!CO17</f>
        <v>107.77146523925992</v>
      </c>
      <c r="J16" s="34">
        <f>'USS16 all data'!DN17</f>
        <v>34.616931598379331</v>
      </c>
      <c r="K16" s="35">
        <f>'USS16 all data'!EH17</f>
        <v>2.2199999999999998</v>
      </c>
      <c r="L16" s="36">
        <f>'USS16 all data'!GG17</f>
        <v>4.5</v>
      </c>
      <c r="M16" s="35"/>
      <c r="N16" s="36">
        <f>'USS16 all data'!FF17</f>
        <v>8.9888888888888893E-2</v>
      </c>
      <c r="O16" s="37"/>
      <c r="P16" s="38">
        <f>'USS16 all data'!FR17</f>
        <v>1.8677777777777775</v>
      </c>
      <c r="Q16" s="353"/>
      <c r="R16" s="348"/>
      <c r="S16" s="354"/>
      <c r="T16" s="32">
        <f>'USS16 all data'!GY17</f>
        <v>2.7399999999999998</v>
      </c>
      <c r="U16" s="38"/>
      <c r="V16" s="35"/>
      <c r="W16" s="39">
        <f>'USS16 all data'!HF17</f>
        <v>3.625</v>
      </c>
      <c r="X16" s="40">
        <f>'USS16 all data'!HN17</f>
        <v>2.1425000000000001</v>
      </c>
      <c r="Y16" s="40">
        <f>'USS16 all data'!GK17</f>
        <v>5.5</v>
      </c>
      <c r="Z16" s="32"/>
      <c r="AA16" s="34">
        <v>100</v>
      </c>
      <c r="AB16" s="34">
        <v>94.73684210526315</v>
      </c>
      <c r="AC16" s="34"/>
      <c r="AD16" s="34">
        <v>100</v>
      </c>
      <c r="AE16" s="457">
        <v>95.238095238095227</v>
      </c>
    </row>
    <row r="17" spans="1:34" ht="14.15" customHeight="1" x14ac:dyDescent="0.25">
      <c r="A17" s="28">
        <f>'USS16 all data'!A18</f>
        <v>13</v>
      </c>
      <c r="B17" s="29" t="str">
        <f>'USS16 all data'!B18</f>
        <v>GAJT141-14E45</v>
      </c>
      <c r="C17" s="30">
        <f>'USS16 all data'!AD18</f>
        <v>69.853689544187304</v>
      </c>
      <c r="D17" s="547">
        <f t="shared" si="2"/>
        <v>12</v>
      </c>
      <c r="E17" s="31">
        <f>'USS16 all data'!AF18</f>
        <v>72.448724650000003</v>
      </c>
      <c r="F17" s="551">
        <f t="shared" si="0"/>
        <v>9</v>
      </c>
      <c r="G17" s="32">
        <f>'USS16 all data'!BL18</f>
        <v>56.331093648710365</v>
      </c>
      <c r="H17" s="555">
        <f t="shared" si="1"/>
        <v>19</v>
      </c>
      <c r="I17" s="33">
        <f>'USS16 all data'!CO18</f>
        <v>107.90543297242021</v>
      </c>
      <c r="J17" s="34">
        <f>'USS16 all data'!DN18</f>
        <v>34.491592425232874</v>
      </c>
      <c r="K17" s="35">
        <f>'USS16 all data'!EH18</f>
        <v>2.1800000000000002</v>
      </c>
      <c r="L17" s="36">
        <f>'USS16 all data'!GG18</f>
        <v>1.75</v>
      </c>
      <c r="M17" s="35"/>
      <c r="N17" s="36">
        <f>'USS16 all data'!FF18</f>
        <v>0.16522222222222224</v>
      </c>
      <c r="O17" s="37"/>
      <c r="P17" s="38">
        <f>'USS16 all data'!FR18</f>
        <v>1.0952222222222221</v>
      </c>
      <c r="Q17" s="353"/>
      <c r="R17" s="348"/>
      <c r="S17" s="354"/>
      <c r="T17" s="32">
        <f>'USS16 all data'!GY18</f>
        <v>3.5</v>
      </c>
      <c r="U17" s="38"/>
      <c r="V17" s="35"/>
      <c r="W17" s="39">
        <f>'USS16 all data'!HF18</f>
        <v>2.625</v>
      </c>
      <c r="X17" s="40">
        <f>'USS16 all data'!HN18</f>
        <v>2.2320000000000002</v>
      </c>
      <c r="Y17" s="40">
        <f>'USS16 all data'!GK18</f>
        <v>1</v>
      </c>
      <c r="Z17" s="32"/>
      <c r="AA17" s="34">
        <v>100</v>
      </c>
      <c r="AB17" s="34">
        <v>100</v>
      </c>
      <c r="AC17" s="34"/>
      <c r="AD17" s="34">
        <v>100</v>
      </c>
      <c r="AE17" s="457">
        <v>100</v>
      </c>
    </row>
    <row r="18" spans="1:34" ht="14.15" customHeight="1" x14ac:dyDescent="0.25">
      <c r="A18" s="28">
        <f>'USS16 all data'!A19</f>
        <v>14</v>
      </c>
      <c r="B18" s="29" t="str">
        <f>'USS16 all data'!B19</f>
        <v>TN1601</v>
      </c>
      <c r="C18" s="30">
        <f>'USS16 all data'!AD19</f>
        <v>43.456988136664521</v>
      </c>
      <c r="D18" s="547">
        <f t="shared" si="2"/>
        <v>33</v>
      </c>
      <c r="E18" s="31">
        <f>'USS16 all data'!AF19</f>
        <v>46.392724398706896</v>
      </c>
      <c r="F18" s="551">
        <f t="shared" si="0"/>
        <v>31</v>
      </c>
      <c r="G18" s="32">
        <f>'USS16 all data'!BL19</f>
        <v>54.364711691849841</v>
      </c>
      <c r="H18" s="555">
        <f t="shared" si="1"/>
        <v>32</v>
      </c>
      <c r="I18" s="33">
        <f>'USS16 all data'!CO19</f>
        <v>116.13089960021686</v>
      </c>
      <c r="J18" s="34">
        <f>'USS16 all data'!DN19</f>
        <v>39.05304025336391</v>
      </c>
      <c r="K18" s="35">
        <f>'USS16 all data'!EH19</f>
        <v>3.6</v>
      </c>
      <c r="L18" s="36">
        <f>'USS16 all data'!GG19</f>
        <v>3.25</v>
      </c>
      <c r="M18" s="35"/>
      <c r="N18" s="36">
        <f>'USS16 all data'!FF19</f>
        <v>0.41666666666666669</v>
      </c>
      <c r="O18" s="37"/>
      <c r="P18" s="38">
        <f>'USS16 all data'!FR19</f>
        <v>7.0425555555555563</v>
      </c>
      <c r="Q18" s="353"/>
      <c r="R18" s="348"/>
      <c r="S18" s="354"/>
      <c r="T18" s="32">
        <f>'USS16 all data'!GY19</f>
        <v>2.04</v>
      </c>
      <c r="U18" s="38"/>
      <c r="V18" s="35"/>
      <c r="W18" s="39">
        <f>'USS16 all data'!HF19</f>
        <v>3</v>
      </c>
      <c r="X18" s="40">
        <f>'USS16 all data'!HN19</f>
        <v>4.1364999999999998</v>
      </c>
      <c r="Y18" s="40">
        <f>'USS16 all data'!GK19</f>
        <v>3</v>
      </c>
      <c r="Z18" s="32"/>
      <c r="AA18" s="34">
        <v>0</v>
      </c>
      <c r="AB18" s="34">
        <v>31.25</v>
      </c>
      <c r="AC18" s="34"/>
      <c r="AD18" s="34">
        <v>0</v>
      </c>
      <c r="AE18" s="457">
        <v>0</v>
      </c>
    </row>
    <row r="19" spans="1:34" s="54" customFormat="1" ht="14.15" customHeight="1" x14ac:dyDescent="0.25">
      <c r="A19" s="41">
        <f>'USS16 all data'!A20</f>
        <v>15</v>
      </c>
      <c r="B19" s="42" t="str">
        <f>'USS16 all data'!B20</f>
        <v>TN1602</v>
      </c>
      <c r="C19" s="43">
        <f>'USS16 all data'!AD20</f>
        <v>53.133411259348932</v>
      </c>
      <c r="D19" s="548">
        <f t="shared" si="2"/>
        <v>28</v>
      </c>
      <c r="E19" s="44">
        <f>'USS16 all data'!AF20</f>
        <v>51.153881048275863</v>
      </c>
      <c r="F19" s="552">
        <f t="shared" si="0"/>
        <v>28</v>
      </c>
      <c r="G19" s="45">
        <f>'USS16 all data'!BL20</f>
        <v>54.501015566372253</v>
      </c>
      <c r="H19" s="556">
        <f t="shared" si="1"/>
        <v>31</v>
      </c>
      <c r="I19" s="46">
        <f>'USS16 all data'!CO20</f>
        <v>110.10628048371623</v>
      </c>
      <c r="J19" s="47">
        <f>'USS16 all data'!DN20</f>
        <v>35.636815366494353</v>
      </c>
      <c r="K19" s="48">
        <f>'USS16 all data'!EH20</f>
        <v>1.22</v>
      </c>
      <c r="L19" s="49">
        <f>'USS16 all data'!GG20</f>
        <v>1.75</v>
      </c>
      <c r="M19" s="48"/>
      <c r="N19" s="49">
        <f>'USS16 all data'!FF20</f>
        <v>3.6089285714285713</v>
      </c>
      <c r="O19" s="50"/>
      <c r="P19" s="51">
        <f>'USS16 all data'!FR20</f>
        <v>6.7320000000000002</v>
      </c>
      <c r="Q19" s="355"/>
      <c r="R19" s="349"/>
      <c r="S19" s="356"/>
      <c r="T19" s="45">
        <f>'USS16 all data'!GY20</f>
        <v>2.1399999999999997</v>
      </c>
      <c r="U19" s="51"/>
      <c r="V19" s="48"/>
      <c r="W19" s="52">
        <f>'USS16 all data'!HF20</f>
        <v>5</v>
      </c>
      <c r="X19" s="53">
        <f>'USS16 all data'!HN20</f>
        <v>4.5</v>
      </c>
      <c r="Y19" s="53">
        <f>'USS16 all data'!GK20</f>
        <v>2.5</v>
      </c>
      <c r="Z19" s="45"/>
      <c r="AA19" s="47">
        <v>0</v>
      </c>
      <c r="AB19" s="47">
        <v>0</v>
      </c>
      <c r="AC19" s="47"/>
      <c r="AD19" s="47">
        <v>0</v>
      </c>
      <c r="AE19" s="458">
        <v>0</v>
      </c>
    </row>
    <row r="20" spans="1:34" ht="14.15" customHeight="1" x14ac:dyDescent="0.25">
      <c r="A20" s="55">
        <f>'USS16 all data'!A21</f>
        <v>16</v>
      </c>
      <c r="B20" s="56" t="str">
        <f>'USS16 all data'!B21</f>
        <v>TN1604</v>
      </c>
      <c r="C20" s="11">
        <f>'USS16 all data'!AD21</f>
        <v>72.967538916037398</v>
      </c>
      <c r="D20" s="549">
        <f t="shared" si="2"/>
        <v>8</v>
      </c>
      <c r="E20" s="13">
        <f>'USS16 all data'!AF21</f>
        <v>69.766696271120693</v>
      </c>
      <c r="F20" s="553">
        <f t="shared" si="0"/>
        <v>15</v>
      </c>
      <c r="G20" s="15">
        <f>'USS16 all data'!BL21</f>
        <v>54.262763300516134</v>
      </c>
      <c r="H20" s="557">
        <f t="shared" si="1"/>
        <v>33</v>
      </c>
      <c r="I20" s="17">
        <f>'USS16 all data'!CO21</f>
        <v>117.28347598348502</v>
      </c>
      <c r="J20" s="18">
        <f>'USS16 all data'!DN21</f>
        <v>36.494672951710967</v>
      </c>
      <c r="K20" s="21">
        <f>'USS16 all data'!EH21</f>
        <v>2.1</v>
      </c>
      <c r="L20" s="20">
        <f>'USS16 all data'!GG21</f>
        <v>6</v>
      </c>
      <c r="M20" s="21"/>
      <c r="N20" s="20">
        <f>'USS16 all data'!FF21</f>
        <v>0.84219444444444447</v>
      </c>
      <c r="O20" s="57"/>
      <c r="P20" s="23">
        <f>'USS16 all data'!FR21</f>
        <v>1.4457777777777778</v>
      </c>
      <c r="Q20" s="357"/>
      <c r="R20" s="350"/>
      <c r="S20" s="358"/>
      <c r="T20" s="15">
        <f>'USS16 all data'!GY21</f>
        <v>1.4</v>
      </c>
      <c r="U20" s="23"/>
      <c r="V20" s="21"/>
      <c r="W20" s="25">
        <f>'USS16 all data'!HF21</f>
        <v>2.875</v>
      </c>
      <c r="X20" s="26">
        <f>'USS16 all data'!HN21</f>
        <v>2.0892499999999998</v>
      </c>
      <c r="Y20" s="26">
        <f>'USS16 all data'!GK21</f>
        <v>1</v>
      </c>
      <c r="Z20" s="15"/>
      <c r="AA20" s="18">
        <v>100</v>
      </c>
      <c r="AB20" s="18">
        <v>100</v>
      </c>
      <c r="AC20" s="18"/>
      <c r="AD20" s="18">
        <v>100</v>
      </c>
      <c r="AE20" s="456">
        <v>100</v>
      </c>
    </row>
    <row r="21" spans="1:34" ht="14.15" customHeight="1" x14ac:dyDescent="0.25">
      <c r="A21" s="28">
        <f>'USS16 all data'!A22</f>
        <v>17</v>
      </c>
      <c r="B21" s="29" t="str">
        <f>'USS16 all data'!B22</f>
        <v>VA12W-68</v>
      </c>
      <c r="C21" s="30">
        <f>'USS16 all data'!AD22</f>
        <v>76.268175486220116</v>
      </c>
      <c r="D21" s="547">
        <f t="shared" si="2"/>
        <v>2</v>
      </c>
      <c r="E21" s="31">
        <f>'USS16 all data'!AF22</f>
        <v>71.912751951293103</v>
      </c>
      <c r="F21" s="551">
        <f t="shared" si="0"/>
        <v>10</v>
      </c>
      <c r="G21" s="32">
        <f>'USS16 all data'!BL22</f>
        <v>56.33520442429942</v>
      </c>
      <c r="H21" s="555">
        <f t="shared" si="1"/>
        <v>18</v>
      </c>
      <c r="I21" s="33">
        <f>'USS16 all data'!CO22</f>
        <v>110.37874666558405</v>
      </c>
      <c r="J21" s="34">
        <f>'USS16 all data'!DN22</f>
        <v>35.449027117784247</v>
      </c>
      <c r="K21" s="35">
        <f>'USS16 all data'!EH22</f>
        <v>1.2533000000000001</v>
      </c>
      <c r="L21" s="36">
        <f>'USS16 all data'!GG22</f>
        <v>1.75</v>
      </c>
      <c r="M21" s="35"/>
      <c r="N21" s="36">
        <f>'USS16 all data'!FF22</f>
        <v>2.4524444444444442</v>
      </c>
      <c r="O21" s="37"/>
      <c r="P21" s="38">
        <f>'USS16 all data'!FR22</f>
        <v>0.60844444444444445</v>
      </c>
      <c r="Q21" s="353"/>
      <c r="R21" s="348"/>
      <c r="S21" s="354"/>
      <c r="T21" s="32">
        <f>'USS16 all data'!GY22</f>
        <v>2</v>
      </c>
      <c r="U21" s="38"/>
      <c r="V21" s="35"/>
      <c r="W21" s="39">
        <f>'USS16 all data'!HF22</f>
        <v>1.75</v>
      </c>
      <c r="X21" s="40">
        <f>'USS16 all data'!HN22</f>
        <v>1.8515000000000001</v>
      </c>
      <c r="Y21" s="40">
        <f>'USS16 all data'!GK22</f>
        <v>1.5</v>
      </c>
      <c r="Z21" s="32"/>
      <c r="AA21" s="34">
        <v>100</v>
      </c>
      <c r="AB21" s="34">
        <v>100</v>
      </c>
      <c r="AC21" s="34"/>
      <c r="AD21" s="34">
        <v>100</v>
      </c>
      <c r="AE21" s="457">
        <v>100</v>
      </c>
    </row>
    <row r="22" spans="1:34" ht="14.15" customHeight="1" x14ac:dyDescent="0.25">
      <c r="A22" s="28">
        <f>'USS16 all data'!A23</f>
        <v>18</v>
      </c>
      <c r="B22" s="29" t="str">
        <f>'USS16 all data'!B23</f>
        <v>VA13W-38</v>
      </c>
      <c r="C22" s="30">
        <f>'USS16 all data'!AD23</f>
        <v>64.272945327276176</v>
      </c>
      <c r="D22" s="547">
        <f t="shared" si="2"/>
        <v>18</v>
      </c>
      <c r="E22" s="31">
        <f>'USS16 all data'!AF23</f>
        <v>61.716842219827583</v>
      </c>
      <c r="F22" s="551">
        <f t="shared" si="0"/>
        <v>22</v>
      </c>
      <c r="G22" s="32">
        <f>'USS16 all data'!BL23</f>
        <v>56.969538936973599</v>
      </c>
      <c r="H22" s="555">
        <f t="shared" si="1"/>
        <v>13</v>
      </c>
      <c r="I22" s="33">
        <f>'USS16 all data'!CO23</f>
        <v>108.39266795473469</v>
      </c>
      <c r="J22" s="34">
        <f>'USS16 all data'!DN23</f>
        <v>33.927591146504575</v>
      </c>
      <c r="K22" s="35">
        <f>'USS16 all data'!EH23</f>
        <v>1.8699999999999999</v>
      </c>
      <c r="L22" s="36">
        <f>'USS16 all data'!GG23</f>
        <v>0.75</v>
      </c>
      <c r="M22" s="35"/>
      <c r="N22" s="36">
        <f>'USS16 all data'!FF23</f>
        <v>0.68821874999999999</v>
      </c>
      <c r="O22" s="37"/>
      <c r="P22" s="38">
        <f>'USS16 all data'!FR23</f>
        <v>4.4516666666666662</v>
      </c>
      <c r="Q22" s="353"/>
      <c r="R22" s="348"/>
      <c r="S22" s="354"/>
      <c r="T22" s="32">
        <f>'USS16 all data'!GY23</f>
        <v>3</v>
      </c>
      <c r="U22" s="38"/>
      <c r="V22" s="35"/>
      <c r="W22" s="39">
        <f>'USS16 all data'!HF23</f>
        <v>3.875</v>
      </c>
      <c r="X22" s="40">
        <f>'USS16 all data'!HN23</f>
        <v>0.85750000000000004</v>
      </c>
      <c r="Y22" s="40">
        <f>'USS16 all data'!GK23</f>
        <v>1</v>
      </c>
      <c r="Z22" s="32"/>
      <c r="AA22" s="34">
        <v>0</v>
      </c>
      <c r="AB22" s="34">
        <v>52.380952380952387</v>
      </c>
      <c r="AC22" s="34"/>
      <c r="AD22" s="34">
        <v>0</v>
      </c>
      <c r="AE22" s="457">
        <v>0</v>
      </c>
    </row>
    <row r="23" spans="1:34" ht="14.15" customHeight="1" x14ac:dyDescent="0.25">
      <c r="A23" s="28">
        <f>'USS16 all data'!A24</f>
        <v>19</v>
      </c>
      <c r="B23" s="29" t="str">
        <f>'USS16 all data'!B24</f>
        <v>VA13W-124</v>
      </c>
      <c r="C23" s="30">
        <f>'USS16 all data'!AD24</f>
        <v>73.635234762040497</v>
      </c>
      <c r="D23" s="547">
        <f t="shared" si="2"/>
        <v>6</v>
      </c>
      <c r="E23" s="31">
        <f>'USS16 all data'!AF24</f>
        <v>78.46014934022989</v>
      </c>
      <c r="F23" s="551">
        <f t="shared" si="0"/>
        <v>2</v>
      </c>
      <c r="G23" s="32">
        <f>'USS16 all data'!BL24</f>
        <v>55.935422181271441</v>
      </c>
      <c r="H23" s="555">
        <f t="shared" si="1"/>
        <v>22</v>
      </c>
      <c r="I23" s="33">
        <f>'USS16 all data'!CO24</f>
        <v>106.53910825521045</v>
      </c>
      <c r="J23" s="34">
        <f>'USS16 all data'!DN24</f>
        <v>34.885360172269358</v>
      </c>
      <c r="K23" s="35">
        <f>'USS16 all data'!EH24</f>
        <v>3.1032999999999999</v>
      </c>
      <c r="L23" s="36">
        <f>'USS16 all data'!GG24</f>
        <v>2.75</v>
      </c>
      <c r="M23" s="35"/>
      <c r="N23" s="36">
        <f>'USS16 all data'!FF24</f>
        <v>0.20833333333333334</v>
      </c>
      <c r="O23" s="37"/>
      <c r="P23" s="38">
        <f>'USS16 all data'!FR24</f>
        <v>1.0351111111111111</v>
      </c>
      <c r="Q23" s="353"/>
      <c r="R23" s="348"/>
      <c r="S23" s="354"/>
      <c r="T23" s="32">
        <f>'USS16 all data'!GY24</f>
        <v>3.84</v>
      </c>
      <c r="U23" s="38"/>
      <c r="V23" s="35"/>
      <c r="W23" s="39">
        <f>'USS16 all data'!HF24</f>
        <v>2.75</v>
      </c>
      <c r="X23" s="40">
        <f>'USS16 all data'!HN24</f>
        <v>1.6194999999999999</v>
      </c>
      <c r="Y23" s="40">
        <f>'USS16 all data'!GK24</f>
        <v>1</v>
      </c>
      <c r="Z23" s="32"/>
      <c r="AA23" s="34">
        <v>100</v>
      </c>
      <c r="AB23" s="34">
        <v>100</v>
      </c>
      <c r="AC23" s="34"/>
      <c r="AD23" s="34">
        <v>100</v>
      </c>
      <c r="AE23" s="457">
        <v>100</v>
      </c>
    </row>
    <row r="24" spans="1:34" s="54" customFormat="1" ht="14.15" customHeight="1" x14ac:dyDescent="0.25">
      <c r="A24" s="41">
        <f>'USS16 all data'!A25</f>
        <v>20</v>
      </c>
      <c r="B24" s="42" t="str">
        <f>'USS16 all data'!B25</f>
        <v>KWS 060</v>
      </c>
      <c r="C24" s="43">
        <f>'USS16 all data'!AD25</f>
        <v>53.1857109581195</v>
      </c>
      <c r="D24" s="548">
        <f t="shared" si="2"/>
        <v>27</v>
      </c>
      <c r="E24" s="44">
        <f>'USS16 all data'!AF25</f>
        <v>47.023924393534486</v>
      </c>
      <c r="F24" s="552">
        <f t="shared" si="0"/>
        <v>30</v>
      </c>
      <c r="G24" s="45">
        <f>'USS16 all data'!BL25</f>
        <v>55.374134321098623</v>
      </c>
      <c r="H24" s="556">
        <f t="shared" si="1"/>
        <v>26</v>
      </c>
      <c r="I24" s="46">
        <f>'USS16 all data'!CO25</f>
        <v>116.89109521516109</v>
      </c>
      <c r="J24" s="47">
        <f>'USS16 all data'!DN25</f>
        <v>37.107504160628764</v>
      </c>
      <c r="K24" s="48">
        <f>'USS16 all data'!EH25</f>
        <v>2.8367</v>
      </c>
      <c r="L24" s="49">
        <f>'USS16 all data'!GG25</f>
        <v>4.75</v>
      </c>
      <c r="M24" s="48"/>
      <c r="N24" s="49">
        <f>'USS16 all data'!FF25</f>
        <v>4.979222222222222</v>
      </c>
      <c r="O24" s="50"/>
      <c r="P24" s="51">
        <f>'USS16 all data'!FR25</f>
        <v>6.0413333333333332</v>
      </c>
      <c r="Q24" s="355"/>
      <c r="R24" s="349"/>
      <c r="S24" s="356"/>
      <c r="T24" s="45">
        <f>'USS16 all data'!GY25</f>
        <v>1.6</v>
      </c>
      <c r="U24" s="51"/>
      <c r="V24" s="48"/>
      <c r="W24" s="52">
        <f>'USS16 all data'!HF25</f>
        <v>3.875</v>
      </c>
      <c r="X24" s="53">
        <f>'USS16 all data'!HN25</f>
        <v>1.92875</v>
      </c>
      <c r="Y24" s="53">
        <f>'USS16 all data'!GK25</f>
        <v>1.5</v>
      </c>
      <c r="Z24" s="45"/>
      <c r="AA24" s="47">
        <v>0</v>
      </c>
      <c r="AB24" s="47">
        <v>100</v>
      </c>
      <c r="AC24" s="47"/>
      <c r="AD24" s="47">
        <v>0</v>
      </c>
      <c r="AE24" s="458">
        <v>0</v>
      </c>
    </row>
    <row r="25" spans="1:34" ht="14.15" customHeight="1" x14ac:dyDescent="0.25">
      <c r="A25" s="55">
        <f>'USS16 all data'!A26</f>
        <v>21</v>
      </c>
      <c r="B25" s="56" t="str">
        <f>'USS16 all data'!B26</f>
        <v>KWS 081</v>
      </c>
      <c r="C25" s="11">
        <f>'USS16 all data'!AD26</f>
        <v>51.118737767073334</v>
      </c>
      <c r="D25" s="549">
        <f t="shared" si="2"/>
        <v>31</v>
      </c>
      <c r="E25" s="13">
        <f>'USS16 all data'!AF26</f>
        <v>47.085946914224138</v>
      </c>
      <c r="F25" s="553">
        <f t="shared" si="0"/>
        <v>29</v>
      </c>
      <c r="G25" s="15">
        <f>'USS16 all data'!BL26</f>
        <v>54.538475493907569</v>
      </c>
      <c r="H25" s="557">
        <f t="shared" si="1"/>
        <v>30</v>
      </c>
      <c r="I25" s="17">
        <f>'USS16 all data'!CO26</f>
        <v>118.3934595722872</v>
      </c>
      <c r="J25" s="18">
        <f>'USS16 all data'!DN26</f>
        <v>38.71692995728899</v>
      </c>
      <c r="K25" s="21">
        <f>'USS16 all data'!EH26</f>
        <v>4.8666999999999998</v>
      </c>
      <c r="L25" s="20">
        <f>'USS16 all data'!GG26</f>
        <v>1.25</v>
      </c>
      <c r="M25" s="21"/>
      <c r="N25" s="20">
        <f>'USS16 all data'!FF26</f>
        <v>5.2109375</v>
      </c>
      <c r="O25" s="57"/>
      <c r="P25" s="23">
        <f>'USS16 all data'!FR26</f>
        <v>5.7006666666666668</v>
      </c>
      <c r="Q25" s="357"/>
      <c r="R25" s="350"/>
      <c r="S25" s="358"/>
      <c r="T25" s="15">
        <f>'USS16 all data'!GY26</f>
        <v>1.64</v>
      </c>
      <c r="U25" s="23"/>
      <c r="V25" s="21"/>
      <c r="W25" s="25">
        <f>'USS16 all data'!HF26</f>
        <v>2.5</v>
      </c>
      <c r="X25" s="26">
        <f>'USS16 all data'!HN26</f>
        <v>1.6877499999999999</v>
      </c>
      <c r="Y25" s="26">
        <f>'USS16 all data'!GK26</f>
        <v>1</v>
      </c>
      <c r="Z25" s="15"/>
      <c r="AA25" s="18">
        <v>4.7619047619047619</v>
      </c>
      <c r="AB25" s="18">
        <v>0</v>
      </c>
      <c r="AC25" s="18"/>
      <c r="AD25" s="18">
        <v>0</v>
      </c>
      <c r="AE25" s="456">
        <v>0</v>
      </c>
      <c r="AH25" s="8" t="s">
        <v>137</v>
      </c>
    </row>
    <row r="26" spans="1:34" ht="14.15" customHeight="1" x14ac:dyDescent="0.25">
      <c r="A26" s="28">
        <f>'USS16 all data'!A27</f>
        <v>22</v>
      </c>
      <c r="B26" s="29" t="str">
        <f>'USS16 all data'!B27</f>
        <v>KWS 083</v>
      </c>
      <c r="C26" s="30">
        <f>'USS16 all data'!AD27</f>
        <v>51.313443828554057</v>
      </c>
      <c r="D26" s="547">
        <f t="shared" si="2"/>
        <v>30</v>
      </c>
      <c r="E26" s="31">
        <f>'USS16 all data'!AF27</f>
        <v>43.794216174137929</v>
      </c>
      <c r="F26" s="551">
        <f t="shared" si="0"/>
        <v>32</v>
      </c>
      <c r="G26" s="32">
        <f>'USS16 all data'!BL27</f>
        <v>57.465591471750805</v>
      </c>
      <c r="H26" s="555">
        <f t="shared" si="1"/>
        <v>7</v>
      </c>
      <c r="I26" s="33">
        <f>'USS16 all data'!CO27</f>
        <v>119.61041685200084</v>
      </c>
      <c r="J26" s="34">
        <f>'USS16 all data'!DN27</f>
        <v>32.809464833887219</v>
      </c>
      <c r="K26" s="35">
        <f>'USS16 all data'!EH27</f>
        <v>2.4</v>
      </c>
      <c r="L26" s="36">
        <f>'USS16 all data'!GG27</f>
        <v>0.75</v>
      </c>
      <c r="M26" s="35"/>
      <c r="N26" s="36">
        <f>'USS16 all data'!FF27</f>
        <v>4.1151388888888887</v>
      </c>
      <c r="O26" s="37"/>
      <c r="P26" s="38">
        <f>'USS16 all data'!FR27</f>
        <v>2.9170000000000003</v>
      </c>
      <c r="Q26" s="353"/>
      <c r="R26" s="348"/>
      <c r="S26" s="354"/>
      <c r="T26" s="32">
        <f>'USS16 all data'!GY27</f>
        <v>1.26</v>
      </c>
      <c r="U26" s="38"/>
      <c r="V26" s="35"/>
      <c r="W26" s="39">
        <f>'USS16 all data'!HF27</f>
        <v>3.375</v>
      </c>
      <c r="X26" s="40">
        <f>'USS16 all data'!HN27</f>
        <v>1.036</v>
      </c>
      <c r="Y26" s="40">
        <f>'USS16 all data'!GK27</f>
        <v>1</v>
      </c>
      <c r="Z26" s="32"/>
      <c r="AA26" s="34">
        <v>0</v>
      </c>
      <c r="AB26" s="34">
        <v>0</v>
      </c>
      <c r="AC26" s="34"/>
      <c r="AD26" s="34">
        <v>0</v>
      </c>
      <c r="AE26" s="457">
        <v>0</v>
      </c>
    </row>
    <row r="27" spans="1:34" ht="14.15" customHeight="1" x14ac:dyDescent="0.25">
      <c r="A27" s="28">
        <f>'USS16 all data'!A28</f>
        <v>23</v>
      </c>
      <c r="B27" s="29" t="str">
        <f>'USS16 all data'!B28</f>
        <v>LA08090C-9-2</v>
      </c>
      <c r="C27" s="30">
        <f>'USS16 all data'!AD28</f>
        <v>61.344554949950528</v>
      </c>
      <c r="D27" s="547">
        <f t="shared" si="2"/>
        <v>22</v>
      </c>
      <c r="E27" s="31">
        <f>'USS16 all data'!AF28</f>
        <v>63.882149221120685</v>
      </c>
      <c r="F27" s="551">
        <f t="shared" si="0"/>
        <v>20</v>
      </c>
      <c r="G27" s="32">
        <f>'USS16 all data'!BL28</f>
        <v>56.992880287988918</v>
      </c>
      <c r="H27" s="555">
        <f t="shared" si="1"/>
        <v>12</v>
      </c>
      <c r="I27" s="33">
        <f>'USS16 all data'!CO28</f>
        <v>111.90365159079739</v>
      </c>
      <c r="J27" s="34">
        <f>'USS16 all data'!DN28</f>
        <v>35.90532275386235</v>
      </c>
      <c r="K27" s="35">
        <f>'USS16 all data'!EH28</f>
        <v>1.08</v>
      </c>
      <c r="L27" s="36">
        <f>'USS16 all data'!GG28</f>
        <v>3</v>
      </c>
      <c r="M27" s="35"/>
      <c r="N27" s="36">
        <f>'USS16 all data'!FF28</f>
        <v>0.14472222222222222</v>
      </c>
      <c r="O27" s="37"/>
      <c r="P27" s="38">
        <f>'USS16 all data'!FR28</f>
        <v>2.0411111111111113</v>
      </c>
      <c r="Q27" s="353"/>
      <c r="R27" s="348"/>
      <c r="S27" s="354"/>
      <c r="T27" s="32">
        <f>'USS16 all data'!GY28</f>
        <v>2.66</v>
      </c>
      <c r="U27" s="38"/>
      <c r="V27" s="35"/>
      <c r="W27" s="39">
        <f>'USS16 all data'!HF28</f>
        <v>2.875</v>
      </c>
      <c r="X27" s="40">
        <f>'USS16 all data'!HN28</f>
        <v>0.87549999999999994</v>
      </c>
      <c r="Y27" s="40">
        <f>'USS16 all data'!GK28</f>
        <v>2</v>
      </c>
      <c r="Z27" s="32"/>
      <c r="AA27" s="34">
        <v>0</v>
      </c>
      <c r="AB27" s="34">
        <v>52.941176470588239</v>
      </c>
      <c r="AC27" s="34"/>
      <c r="AD27" s="34">
        <v>0</v>
      </c>
      <c r="AE27" s="457">
        <v>0</v>
      </c>
    </row>
    <row r="28" spans="1:34" ht="14.15" customHeight="1" x14ac:dyDescent="0.25">
      <c r="A28" s="28">
        <f>'USS16 all data'!A29</f>
        <v>24</v>
      </c>
      <c r="B28" s="29" t="str">
        <f>'USS16 all data'!B29</f>
        <v>LA08115C-30</v>
      </c>
      <c r="C28" s="30">
        <f>'USS16 all data'!AD29</f>
        <v>59.502748955365441</v>
      </c>
      <c r="D28" s="547">
        <f t="shared" si="2"/>
        <v>24</v>
      </c>
      <c r="E28" s="31">
        <f>'USS16 all data'!AF29</f>
        <v>60.553642605172413</v>
      </c>
      <c r="F28" s="551">
        <f t="shared" si="0"/>
        <v>24</v>
      </c>
      <c r="G28" s="32">
        <f>'USS16 all data'!BL29</f>
        <v>55.358586581246946</v>
      </c>
      <c r="H28" s="555">
        <f t="shared" si="1"/>
        <v>28</v>
      </c>
      <c r="I28" s="33">
        <f>'USS16 all data'!CO29</f>
        <v>105.95025266193068</v>
      </c>
      <c r="J28" s="34">
        <f>'USS16 all data'!DN29</f>
        <v>34.134735689219845</v>
      </c>
      <c r="K28" s="35">
        <f>'USS16 all data'!EH29</f>
        <v>1.0699999999999998</v>
      </c>
      <c r="L28" s="36">
        <f>'USS16 all data'!GG29</f>
        <v>3.75</v>
      </c>
      <c r="M28" s="35"/>
      <c r="N28" s="36">
        <f>'USS16 all data'!FF29</f>
        <v>2.2313333333333336</v>
      </c>
      <c r="O28" s="37"/>
      <c r="P28" s="38">
        <f>'USS16 all data'!FR29</f>
        <v>1.4202222222222223</v>
      </c>
      <c r="Q28" s="353"/>
      <c r="R28" s="348"/>
      <c r="S28" s="354"/>
      <c r="T28" s="32">
        <f>'USS16 all data'!GY29</f>
        <v>3.44</v>
      </c>
      <c r="U28" s="38"/>
      <c r="V28" s="35"/>
      <c r="W28" s="39">
        <f>'USS16 all data'!HF29</f>
        <v>2.875</v>
      </c>
      <c r="X28" s="40">
        <f>'USS16 all data'!HN29</f>
        <v>3.7829999999999999</v>
      </c>
      <c r="Y28" s="40">
        <f>'USS16 all data'!GK29</f>
        <v>5</v>
      </c>
      <c r="Z28" s="32"/>
      <c r="AA28" s="34">
        <v>76.923076923076934</v>
      </c>
      <c r="AB28" s="34">
        <v>93.75</v>
      </c>
      <c r="AC28" s="34"/>
      <c r="AD28" s="34">
        <v>88.235294117647058</v>
      </c>
      <c r="AE28" s="457">
        <v>94.117647058823522</v>
      </c>
    </row>
    <row r="29" spans="1:34" ht="14.15" customHeight="1" x14ac:dyDescent="0.25">
      <c r="A29" s="41">
        <f>'USS16 all data'!A30</f>
        <v>25</v>
      </c>
      <c r="B29" s="42" t="str">
        <f>'USS16 all data'!B30</f>
        <v>LA09011UB-2</v>
      </c>
      <c r="C29" s="43">
        <f>'USS16 all data'!AD30</f>
        <v>63.048383532435722</v>
      </c>
      <c r="D29" s="548">
        <f t="shared" ref="D29:D37" si="3">RANK(C29,C$5:C$37)</f>
        <v>19</v>
      </c>
      <c r="E29" s="44">
        <f>'USS16 all data'!AF30</f>
        <v>69.089431047126439</v>
      </c>
      <c r="F29" s="552">
        <f t="shared" ref="F29:F37" si="4">RANK(E29,E$5:E$37)</f>
        <v>16</v>
      </c>
      <c r="G29" s="45">
        <f>'USS16 all data'!BL30</f>
        <v>57.442388866867809</v>
      </c>
      <c r="H29" s="556">
        <f t="shared" ref="H29:H37" si="5">RANK(G29,G$5:G$37)</f>
        <v>8</v>
      </c>
      <c r="I29" s="46">
        <f>'USS16 all data'!CO30</f>
        <v>107.45739650251232</v>
      </c>
      <c r="J29" s="47">
        <f>'USS16 all data'!DN30</f>
        <v>33.434966288785716</v>
      </c>
      <c r="K29" s="48">
        <f>'USS16 all data'!EH30</f>
        <v>2.5367000000000002</v>
      </c>
      <c r="L29" s="49">
        <f>'USS16 all data'!GG30</f>
        <v>1.75</v>
      </c>
      <c r="M29" s="48"/>
      <c r="N29" s="49">
        <f>'USS16 all data'!FF30</f>
        <v>1.3011111111111111</v>
      </c>
      <c r="O29" s="50"/>
      <c r="P29" s="51">
        <f>'USS16 all data'!FR30</f>
        <v>1.9001111111111113</v>
      </c>
      <c r="Q29" s="355"/>
      <c r="R29" s="349"/>
      <c r="S29" s="356"/>
      <c r="T29" s="45">
        <f>'USS16 all data'!GY30</f>
        <v>4</v>
      </c>
      <c r="U29" s="51"/>
      <c r="V29" s="48"/>
      <c r="W29" s="52">
        <f>'USS16 all data'!HF30</f>
        <v>2.25</v>
      </c>
      <c r="X29" s="53">
        <f>'USS16 all data'!HN30</f>
        <v>2.8242500000000001</v>
      </c>
      <c r="Y29" s="53">
        <f>'USS16 all data'!GK30</f>
        <v>2</v>
      </c>
      <c r="Z29" s="45"/>
      <c r="AA29" s="47">
        <v>100</v>
      </c>
      <c r="AB29" s="47">
        <v>100</v>
      </c>
      <c r="AC29" s="47"/>
      <c r="AD29" s="47">
        <v>100</v>
      </c>
      <c r="AE29" s="458">
        <v>100</v>
      </c>
    </row>
    <row r="30" spans="1:34" ht="14.15" customHeight="1" x14ac:dyDescent="0.25">
      <c r="A30" s="55">
        <f>'USS16 all data'!A31</f>
        <v>26</v>
      </c>
      <c r="B30" s="56" t="str">
        <f>'USS16 all data'!B31</f>
        <v>DH11SRW8-48</v>
      </c>
      <c r="C30" s="11">
        <f>'USS16 all data'!AD31</f>
        <v>67.538268882690971</v>
      </c>
      <c r="D30" s="549">
        <f t="shared" si="3"/>
        <v>15</v>
      </c>
      <c r="E30" s="13">
        <f>'USS16 all data'!AF31</f>
        <v>68.308855591522985</v>
      </c>
      <c r="F30" s="553">
        <f t="shared" si="4"/>
        <v>17</v>
      </c>
      <c r="G30" s="15">
        <f>'USS16 all data'!BL31</f>
        <v>56.378835372181932</v>
      </c>
      <c r="H30" s="557">
        <f t="shared" si="5"/>
        <v>17</v>
      </c>
      <c r="I30" s="17">
        <f>'USS16 all data'!CO31</f>
        <v>114.313555269167</v>
      </c>
      <c r="J30" s="18">
        <f>'USS16 all data'!DN31</f>
        <v>36.594788101256945</v>
      </c>
      <c r="K30" s="21">
        <f>'USS16 all data'!EH31</f>
        <v>1.42</v>
      </c>
      <c r="L30" s="20">
        <f>'USS16 all data'!GG31</f>
        <v>2.75</v>
      </c>
      <c r="M30" s="21"/>
      <c r="N30" s="20">
        <f>'USS16 all data'!FF31</f>
        <v>1.2193333333333334</v>
      </c>
      <c r="O30" s="57"/>
      <c r="P30" s="23">
        <f>'USS16 all data'!FR31</f>
        <v>4.3656666666666668</v>
      </c>
      <c r="Q30" s="357"/>
      <c r="R30" s="350"/>
      <c r="S30" s="358"/>
      <c r="T30" s="15">
        <f>'USS16 all data'!GY31</f>
        <v>2.4</v>
      </c>
      <c r="U30" s="23"/>
      <c r="V30" s="21"/>
      <c r="W30" s="25">
        <f>'USS16 all data'!HF31</f>
        <v>3.25</v>
      </c>
      <c r="X30" s="26">
        <f>'USS16 all data'!HN31</f>
        <v>1.8452500000000001</v>
      </c>
      <c r="Y30" s="26">
        <f>'USS16 all data'!GK31</f>
        <v>1.5</v>
      </c>
      <c r="Z30" s="15"/>
      <c r="AA30" s="18">
        <v>76.923076923076934</v>
      </c>
      <c r="AB30" s="18">
        <v>0</v>
      </c>
      <c r="AC30" s="18"/>
      <c r="AD30" s="18">
        <v>0</v>
      </c>
      <c r="AE30" s="456">
        <v>0</v>
      </c>
    </row>
    <row r="31" spans="1:34" ht="14.15" customHeight="1" x14ac:dyDescent="0.25">
      <c r="A31" s="28">
        <f>'USS16 all data'!A32</f>
        <v>27</v>
      </c>
      <c r="B31" s="29" t="str">
        <f>'USS16 all data'!B32</f>
        <v>ES14-0618</v>
      </c>
      <c r="C31" s="30">
        <f>'USS16 all data'!AD32</f>
        <v>47.719629820618486</v>
      </c>
      <c r="D31" s="547">
        <f t="shared" si="3"/>
        <v>32</v>
      </c>
      <c r="E31" s="31">
        <f>'USS16 all data'!AF32</f>
        <v>43.621748195689648</v>
      </c>
      <c r="F31" s="551">
        <f t="shared" si="4"/>
        <v>33</v>
      </c>
      <c r="G31" s="32">
        <f>'USS16 all data'!BL32</f>
        <v>56.585770136919542</v>
      </c>
      <c r="H31" s="555">
        <f t="shared" si="5"/>
        <v>16</v>
      </c>
      <c r="I31" s="33">
        <f>'USS16 all data'!CO32</f>
        <v>114.96721455879151</v>
      </c>
      <c r="J31" s="34">
        <f>'USS16 all data'!DN32</f>
        <v>34.925897381276478</v>
      </c>
      <c r="K31" s="35">
        <f>'USS16 all data'!EH32</f>
        <v>2.02</v>
      </c>
      <c r="L31" s="36">
        <f>'USS16 all data'!GG32</f>
        <v>5.75</v>
      </c>
      <c r="M31" s="35"/>
      <c r="N31" s="36">
        <f>'USS16 all data'!FF32</f>
        <v>4.2366071428571432</v>
      </c>
      <c r="O31" s="37"/>
      <c r="P31" s="38">
        <f>'USS16 all data'!FR32</f>
        <v>4.7533333333333339</v>
      </c>
      <c r="Q31" s="353"/>
      <c r="R31" s="348"/>
      <c r="S31" s="354"/>
      <c r="T31" s="32">
        <f>'USS16 all data'!GY32</f>
        <v>2.6</v>
      </c>
      <c r="U31" s="38"/>
      <c r="V31" s="35"/>
      <c r="W31" s="39">
        <f>'USS16 all data'!HF32</f>
        <v>4.125</v>
      </c>
      <c r="X31" s="40">
        <f>'USS16 all data'!HN32</f>
        <v>2.2589999999999999</v>
      </c>
      <c r="Y31" s="40">
        <f>'USS16 all data'!GK32</f>
        <v>1.5</v>
      </c>
      <c r="Z31" s="32"/>
      <c r="AA31" s="34">
        <v>100</v>
      </c>
      <c r="AB31" s="34">
        <v>0</v>
      </c>
      <c r="AC31" s="34"/>
      <c r="AD31" s="34">
        <v>0</v>
      </c>
      <c r="AE31" s="457">
        <v>0</v>
      </c>
    </row>
    <row r="32" spans="1:34" ht="14.15" customHeight="1" x14ac:dyDescent="0.25">
      <c r="A32" s="28">
        <f>'USS16 all data'!A33</f>
        <v>28</v>
      </c>
      <c r="B32" s="29" t="str">
        <f>'USS16 all data'!B33</f>
        <v>AR06473-9-4-4</v>
      </c>
      <c r="C32" s="30">
        <f>'USS16 all data'!AD33</f>
        <v>67.92501049149071</v>
      </c>
      <c r="D32" s="547">
        <f t="shared" si="3"/>
        <v>14</v>
      </c>
      <c r="E32" s="31">
        <f>'USS16 all data'!AF33</f>
        <v>71.623656863362072</v>
      </c>
      <c r="F32" s="551">
        <f t="shared" si="4"/>
        <v>12</v>
      </c>
      <c r="G32" s="32">
        <f>'USS16 all data'!BL33</f>
        <v>57.898318903949438</v>
      </c>
      <c r="H32" s="555">
        <f t="shared" si="5"/>
        <v>3</v>
      </c>
      <c r="I32" s="33">
        <f>'USS16 all data'!CO33</f>
        <v>108.15540116628742</v>
      </c>
      <c r="J32" s="34">
        <f>'USS16 all data'!DN33</f>
        <v>34.709022676607688</v>
      </c>
      <c r="K32" s="35">
        <f>'USS16 all data'!EH33</f>
        <v>1.2</v>
      </c>
      <c r="L32" s="36">
        <f>'USS16 all data'!GG33</f>
        <v>1</v>
      </c>
      <c r="M32" s="35"/>
      <c r="N32" s="36">
        <f>'USS16 all data'!FF33</f>
        <v>0.65677777777777768</v>
      </c>
      <c r="O32" s="37"/>
      <c r="P32" s="38">
        <f>'USS16 all data'!FR33</f>
        <v>0.76733333333333331</v>
      </c>
      <c r="Q32" s="353"/>
      <c r="R32" s="348"/>
      <c r="S32" s="354"/>
      <c r="T32" s="32">
        <f>'USS16 all data'!GY33</f>
        <v>3</v>
      </c>
      <c r="U32" s="38"/>
      <c r="V32" s="35"/>
      <c r="W32" s="39">
        <f>'USS16 all data'!HF33</f>
        <v>3.125</v>
      </c>
      <c r="X32" s="40">
        <f>'USS16 all data'!HN33</f>
        <v>1.7530000000000001</v>
      </c>
      <c r="Y32" s="40">
        <f>'USS16 all data'!GK33</f>
        <v>2</v>
      </c>
      <c r="Z32" s="32"/>
      <c r="AA32" s="34">
        <v>100</v>
      </c>
      <c r="AB32" s="34">
        <v>100</v>
      </c>
      <c r="AC32" s="34"/>
      <c r="AD32" s="34">
        <v>0</v>
      </c>
      <c r="AE32" s="457">
        <v>0</v>
      </c>
    </row>
    <row r="33" spans="1:31" ht="14.15" customHeight="1" x14ac:dyDescent="0.25">
      <c r="A33" s="28">
        <f>'USS16 all data'!A34</f>
        <v>29</v>
      </c>
      <c r="B33" s="29" t="str">
        <f>'USS16 all data'!B34</f>
        <v>AR06024-7-2</v>
      </c>
      <c r="C33" s="30">
        <f>'USS16 all data'!AD34</f>
        <v>55.710342065372373</v>
      </c>
      <c r="D33" s="547">
        <f t="shared" si="3"/>
        <v>26</v>
      </c>
      <c r="E33" s="31">
        <f>'USS16 all data'!AF34</f>
        <v>55.746633196551727</v>
      </c>
      <c r="F33" s="551">
        <f t="shared" si="4"/>
        <v>26</v>
      </c>
      <c r="G33" s="32">
        <f>'USS16 all data'!BL34</f>
        <v>59.079889845797091</v>
      </c>
      <c r="H33" s="555">
        <f t="shared" si="5"/>
        <v>1</v>
      </c>
      <c r="I33" s="33">
        <f>'USS16 all data'!CO34</f>
        <v>109.60840458113587</v>
      </c>
      <c r="J33" s="34">
        <f>'USS16 all data'!DN34</f>
        <v>37.807014574009827</v>
      </c>
      <c r="K33" s="35">
        <f>'USS16 all data'!EH34</f>
        <v>1.8800000000000001</v>
      </c>
      <c r="L33" s="36">
        <f>'USS16 all data'!GG34</f>
        <v>3</v>
      </c>
      <c r="M33" s="35"/>
      <c r="N33" s="36">
        <f>'USS16 all data'!FF34</f>
        <v>1.8553333333333333</v>
      </c>
      <c r="O33" s="37"/>
      <c r="P33" s="38">
        <f>'USS16 all data'!FR34</f>
        <v>1.2208888888888889</v>
      </c>
      <c r="Q33" s="353"/>
      <c r="R33" s="348"/>
      <c r="S33" s="354"/>
      <c r="T33" s="32">
        <f>'USS16 all data'!GY34</f>
        <v>2.16</v>
      </c>
      <c r="U33" s="38"/>
      <c r="V33" s="35"/>
      <c r="W33" s="39">
        <f>'USS16 all data'!HF34</f>
        <v>3.625</v>
      </c>
      <c r="X33" s="40">
        <f>'USS16 all data'!HN34</f>
        <v>1.018</v>
      </c>
      <c r="Y33" s="40">
        <f>'USS16 all data'!GK34</f>
        <v>2</v>
      </c>
      <c r="Z33" s="32"/>
      <c r="AA33" s="34">
        <v>0</v>
      </c>
      <c r="AB33" s="34">
        <v>0</v>
      </c>
      <c r="AC33" s="34"/>
      <c r="AD33" s="34">
        <v>0</v>
      </c>
      <c r="AE33" s="457">
        <v>0</v>
      </c>
    </row>
    <row r="34" spans="1:31" ht="14.15" customHeight="1" x14ac:dyDescent="0.25">
      <c r="A34" s="41">
        <f>'USS16 all data'!A35</f>
        <v>30</v>
      </c>
      <c r="B34" s="42" t="str">
        <f>'USS16 all data'!B35</f>
        <v>MD09W272-8-4-13-3-15</v>
      </c>
      <c r="C34" s="43">
        <f>'USS16 all data'!AD35</f>
        <v>74.129684950012589</v>
      </c>
      <c r="D34" s="548">
        <f t="shared" si="3"/>
        <v>4</v>
      </c>
      <c r="E34" s="44">
        <f>'USS16 all data'!AF35</f>
        <v>73.175966187643681</v>
      </c>
      <c r="F34" s="552">
        <f t="shared" si="4"/>
        <v>8</v>
      </c>
      <c r="G34" s="45">
        <f>'USS16 all data'!BL35</f>
        <v>56.675701976924209</v>
      </c>
      <c r="H34" s="556">
        <f t="shared" si="5"/>
        <v>14</v>
      </c>
      <c r="I34" s="46">
        <f>'USS16 all data'!CO35</f>
        <v>109.95303991150656</v>
      </c>
      <c r="J34" s="47">
        <f>'USS16 all data'!DN35</f>
        <v>33.129311308426409</v>
      </c>
      <c r="K34" s="48">
        <f>'USS16 all data'!EH35</f>
        <v>1.1499999999999999</v>
      </c>
      <c r="L34" s="49">
        <f>'USS16 all data'!GG35</f>
        <v>2.25</v>
      </c>
      <c r="M34" s="48"/>
      <c r="N34" s="49">
        <f>'USS16 all data'!FF35</f>
        <v>0.41644444444444445</v>
      </c>
      <c r="O34" s="50"/>
      <c r="P34" s="51">
        <f>'USS16 all data'!FR35</f>
        <v>0.84099999999999997</v>
      </c>
      <c r="Q34" s="355"/>
      <c r="R34" s="349"/>
      <c r="S34" s="356"/>
      <c r="T34" s="45">
        <f>'USS16 all data'!GY35</f>
        <v>2.5</v>
      </c>
      <c r="U34" s="51"/>
      <c r="V34" s="48"/>
      <c r="W34" s="52">
        <f>'USS16 all data'!HF35</f>
        <v>3.25</v>
      </c>
      <c r="X34" s="53">
        <f>'USS16 all data'!HN35</f>
        <v>0.91975000000000007</v>
      </c>
      <c r="Y34" s="53">
        <f>'USS16 all data'!GK35</f>
        <v>1.5</v>
      </c>
      <c r="Z34" s="45"/>
      <c r="AA34" s="47">
        <v>0</v>
      </c>
      <c r="AB34" s="47">
        <v>100</v>
      </c>
      <c r="AC34" s="47"/>
      <c r="AD34" s="47">
        <v>0</v>
      </c>
      <c r="AE34" s="458">
        <v>0</v>
      </c>
    </row>
    <row r="35" spans="1:31" ht="14.15" customHeight="1" x14ac:dyDescent="0.25">
      <c r="A35" s="55">
        <f>'USS16 all data'!A36</f>
        <v>31</v>
      </c>
      <c r="B35" s="56" t="str">
        <f>'USS16 all data'!B36</f>
        <v>MD09W272-8-4-14-6</v>
      </c>
      <c r="C35" s="11">
        <f>'USS16 all data'!AD36</f>
        <v>72.464497361280124</v>
      </c>
      <c r="D35" s="549">
        <f t="shared" si="3"/>
        <v>9</v>
      </c>
      <c r="E35" s="13">
        <f>'USS16 all data'!AF36</f>
        <v>76.092935767672415</v>
      </c>
      <c r="F35" s="553">
        <f t="shared" si="4"/>
        <v>4</v>
      </c>
      <c r="G35" s="15">
        <f>'USS16 all data'!BL36</f>
        <v>56.100219711922769</v>
      </c>
      <c r="H35" s="557">
        <f t="shared" si="5"/>
        <v>21</v>
      </c>
      <c r="I35" s="17">
        <f>'USS16 all data'!CO36</f>
        <v>111.47197947357789</v>
      </c>
      <c r="J35" s="18">
        <f>'USS16 all data'!DN36</f>
        <v>32.997354926547111</v>
      </c>
      <c r="K35" s="21">
        <f>'USS16 all data'!EH36</f>
        <v>1.35</v>
      </c>
      <c r="L35" s="20">
        <f>'USS16 all data'!GG36</f>
        <v>2</v>
      </c>
      <c r="M35" s="21"/>
      <c r="N35" s="20">
        <f>'USS16 all data'!FF36</f>
        <v>0.1607777777777778</v>
      </c>
      <c r="O35" s="57"/>
      <c r="P35" s="23">
        <f>'USS16 all data'!FR36</f>
        <v>0.64188888888888895</v>
      </c>
      <c r="Q35" s="357"/>
      <c r="R35" s="350"/>
      <c r="S35" s="358"/>
      <c r="T35" s="15">
        <f>'USS16 all data'!GY36</f>
        <v>2.1</v>
      </c>
      <c r="U35" s="23"/>
      <c r="V35" s="21"/>
      <c r="W35" s="25">
        <f>'USS16 all data'!HF36</f>
        <v>2.875</v>
      </c>
      <c r="X35" s="26">
        <f>'USS16 all data'!HN36</f>
        <v>0.66674999999999995</v>
      </c>
      <c r="Y35" s="26">
        <f>'USS16 all data'!GK36</f>
        <v>1</v>
      </c>
      <c r="Z35" s="15"/>
      <c r="AA35" s="18">
        <v>0</v>
      </c>
      <c r="AB35" s="18">
        <v>100</v>
      </c>
      <c r="AC35" s="18"/>
      <c r="AD35" s="18">
        <v>0</v>
      </c>
      <c r="AE35" s="456">
        <v>0</v>
      </c>
    </row>
    <row r="36" spans="1:31" ht="14.15" customHeight="1" x14ac:dyDescent="0.25">
      <c r="A36" s="28">
        <f>'USS16 all data'!A37</f>
        <v>32</v>
      </c>
      <c r="B36" s="29" t="str">
        <f>'USS16 all data'!B37</f>
        <v>MD09W272-8-4-14-8</v>
      </c>
      <c r="C36" s="30">
        <f>'USS16 all data'!AD37</f>
        <v>73.206909560724228</v>
      </c>
      <c r="D36" s="547">
        <f t="shared" si="3"/>
        <v>7</v>
      </c>
      <c r="E36" s="31">
        <f>'USS16 all data'!AF37</f>
        <v>78.510651902586218</v>
      </c>
      <c r="F36" s="551">
        <f t="shared" si="4"/>
        <v>1</v>
      </c>
      <c r="G36" s="32">
        <f>'USS16 all data'!BL37</f>
        <v>55.647267996282295</v>
      </c>
      <c r="H36" s="555">
        <f t="shared" si="5"/>
        <v>23</v>
      </c>
      <c r="I36" s="33">
        <f>'USS16 all data'!CO37</f>
        <v>111.47447900616756</v>
      </c>
      <c r="J36" s="34">
        <f>'USS16 all data'!DN37</f>
        <v>34.579910255238126</v>
      </c>
      <c r="K36" s="35">
        <f>'USS16 all data'!EH37</f>
        <v>1.6466999999999998</v>
      </c>
      <c r="L36" s="36">
        <f>'USS16 all data'!GG37</f>
        <v>2</v>
      </c>
      <c r="M36" s="35"/>
      <c r="N36" s="36">
        <f>'USS16 all data'!FF37</f>
        <v>0.17388888888888887</v>
      </c>
      <c r="O36" s="37"/>
      <c r="P36" s="38">
        <f>'USS16 all data'!FR37</f>
        <v>0.68577777777777771</v>
      </c>
      <c r="Q36" s="353"/>
      <c r="R36" s="348"/>
      <c r="S36" s="354"/>
      <c r="T36" s="32">
        <f>'USS16 all data'!GY37</f>
        <v>2.6399999999999997</v>
      </c>
      <c r="U36" s="38"/>
      <c r="V36" s="35"/>
      <c r="W36" s="39">
        <f>'USS16 all data'!HF37</f>
        <v>2.875</v>
      </c>
      <c r="X36" s="40">
        <f>'USS16 all data'!HN37</f>
        <v>0.92274999999999996</v>
      </c>
      <c r="Y36" s="40">
        <f>'USS16 all data'!GK37</f>
        <v>1.5</v>
      </c>
      <c r="Z36" s="32"/>
      <c r="AA36" s="34">
        <v>86.666666666666671</v>
      </c>
      <c r="AB36" s="34">
        <v>95</v>
      </c>
      <c r="AC36" s="34"/>
      <c r="AD36" s="34">
        <v>0</v>
      </c>
      <c r="AE36" s="457">
        <v>0</v>
      </c>
    </row>
    <row r="37" spans="1:31" ht="14.15" customHeight="1" thickBot="1" x14ac:dyDescent="0.3">
      <c r="A37" s="28">
        <f>'USS16 all data'!A38</f>
        <v>33</v>
      </c>
      <c r="B37" s="29" t="str">
        <f>'USS16 all data'!B38</f>
        <v>MD07W478-14-5</v>
      </c>
      <c r="C37" s="30">
        <f>'USS16 all data'!AD38</f>
        <v>66.749674567513736</v>
      </c>
      <c r="D37" s="547">
        <f t="shared" si="3"/>
        <v>16</v>
      </c>
      <c r="E37" s="31">
        <f>'USS16 all data'!AF38</f>
        <v>69.996786113074705</v>
      </c>
      <c r="F37" s="551">
        <f t="shared" si="4"/>
        <v>14</v>
      </c>
      <c r="G37" s="32">
        <f>'USS16 all data'!BL38</f>
        <v>57.030492475998948</v>
      </c>
      <c r="H37" s="555">
        <f t="shared" si="5"/>
        <v>11</v>
      </c>
      <c r="I37" s="33">
        <f>'USS16 all data'!CO38</f>
        <v>106.56499700437321</v>
      </c>
      <c r="J37" s="34">
        <f>'USS16 all data'!DN38</f>
        <v>34.792141117125276</v>
      </c>
      <c r="K37" s="35">
        <f>'USS16 all data'!EH38</f>
        <v>3.3332999999999999</v>
      </c>
      <c r="L37" s="36">
        <f>'USS16 all data'!GG38</f>
        <v>0.75</v>
      </c>
      <c r="M37" s="35"/>
      <c r="N37" s="36">
        <f>'USS16 all data'!FF38</f>
        <v>0.8268888888888889</v>
      </c>
      <c r="O37" s="37"/>
      <c r="P37" s="38">
        <f>'USS16 all data'!FR38</f>
        <v>1.9854444444444441</v>
      </c>
      <c r="Q37" s="353"/>
      <c r="R37" s="348"/>
      <c r="S37" s="354"/>
      <c r="T37" s="32">
        <f>'USS16 all data'!GY38</f>
        <v>3.94</v>
      </c>
      <c r="U37" s="38"/>
      <c r="V37" s="35"/>
      <c r="W37" s="39">
        <f>'USS16 all data'!HF38</f>
        <v>3.75</v>
      </c>
      <c r="X37" s="40">
        <f>'USS16 all data'!HN38</f>
        <v>1.96475</v>
      </c>
      <c r="Y37" s="40">
        <f>'USS16 all data'!GK38</f>
        <v>2.5</v>
      </c>
      <c r="Z37" s="32"/>
      <c r="AA37" s="34">
        <v>100</v>
      </c>
      <c r="AB37" s="34">
        <v>100</v>
      </c>
      <c r="AC37" s="34"/>
      <c r="AD37" s="34">
        <v>0</v>
      </c>
      <c r="AE37" s="457">
        <v>0</v>
      </c>
    </row>
    <row r="38" spans="1:31" ht="3.75" customHeight="1" x14ac:dyDescent="0.25">
      <c r="A38" s="637"/>
      <c r="B38" s="638"/>
      <c r="C38" s="639"/>
      <c r="D38" s="640"/>
      <c r="E38" s="641"/>
      <c r="F38" s="642"/>
      <c r="G38" s="643"/>
      <c r="H38" s="644"/>
      <c r="I38" s="645"/>
      <c r="J38" s="646"/>
      <c r="K38" s="647"/>
      <c r="L38" s="648"/>
      <c r="M38" s="649"/>
      <c r="N38" s="648"/>
      <c r="O38" s="650"/>
      <c r="P38" s="651"/>
      <c r="Q38" s="652"/>
      <c r="R38" s="653"/>
      <c r="S38" s="654"/>
      <c r="T38" s="643"/>
      <c r="U38" s="651"/>
      <c r="V38" s="649"/>
      <c r="W38" s="655"/>
      <c r="X38" s="656"/>
      <c r="Y38" s="656"/>
      <c r="Z38" s="657"/>
      <c r="AA38" s="646"/>
      <c r="AB38" s="646"/>
      <c r="AC38" s="646"/>
      <c r="AD38" s="646"/>
      <c r="AE38" s="658"/>
    </row>
    <row r="39" spans="1:31" ht="14.15" customHeight="1" thickBot="1" x14ac:dyDescent="0.3">
      <c r="A39" s="599"/>
      <c r="B39" s="600" t="s">
        <v>71</v>
      </c>
      <c r="C39" s="601">
        <f>'USS16 all data'!AD39</f>
        <v>64.126773344165656</v>
      </c>
      <c r="D39" s="602"/>
      <c r="E39" s="603">
        <f>'USS16 all data'!AF39</f>
        <v>64.401166473315058</v>
      </c>
      <c r="F39" s="604"/>
      <c r="G39" s="605">
        <f>'USS16 all data'!BL39</f>
        <v>56.410340523542459</v>
      </c>
      <c r="H39" s="606"/>
      <c r="I39" s="607">
        <f>'USS16 all data'!CO39</f>
        <v>110.98768071338114</v>
      </c>
      <c r="J39" s="608">
        <f>'USS16 all data'!DN39</f>
        <v>35.130236652236661</v>
      </c>
      <c r="K39" s="609">
        <f>'USS16 all data'!EH39</f>
        <v>1.9861636363636366</v>
      </c>
      <c r="L39" s="610">
        <f>'USS16 all data'!GG39</f>
        <v>2.5454545454545454</v>
      </c>
      <c r="M39" s="609"/>
      <c r="N39" s="610">
        <f>'USS16 all data'!FF39</f>
        <v>1.5382903288840788</v>
      </c>
      <c r="O39" s="611"/>
      <c r="P39" s="612">
        <f>'USS16 all data'!FR39</f>
        <v>2.4921582491582495</v>
      </c>
      <c r="Q39" s="613"/>
      <c r="R39" s="614" t="e">
        <f>'USS16 all data'!FT39</f>
        <v>#DIV/0!</v>
      </c>
      <c r="S39" s="615"/>
      <c r="T39" s="605" t="e">
        <f>'USS16 all data'!FU39</f>
        <v>#DIV/0!</v>
      </c>
      <c r="U39" s="616"/>
      <c r="V39" s="609"/>
      <c r="W39" s="617">
        <f>'USS16 all data'!HF39</f>
        <v>3.125</v>
      </c>
      <c r="X39" s="617">
        <f>'USS16 all data'!HN39</f>
        <v>1.9296287878787883</v>
      </c>
      <c r="Y39" s="618">
        <f>'USS16 all data'!GK39</f>
        <v>2.106060606060606</v>
      </c>
      <c r="Z39" s="605"/>
      <c r="AA39" s="619"/>
      <c r="AB39" s="619"/>
      <c r="AC39" s="619"/>
      <c r="AD39" s="619"/>
      <c r="AE39" s="620"/>
    </row>
    <row r="40" spans="1:31" ht="3.75" customHeight="1" thickBot="1" x14ac:dyDescent="0.3">
      <c r="A40" s="621"/>
      <c r="B40" s="622"/>
      <c r="C40" s="623"/>
      <c r="D40" s="624"/>
      <c r="E40" s="623"/>
      <c r="F40" s="624"/>
      <c r="G40" s="625"/>
      <c r="H40" s="626"/>
      <c r="I40" s="627"/>
      <c r="J40" s="627"/>
      <c r="K40" s="628"/>
      <c r="L40" s="623"/>
      <c r="M40" s="623"/>
      <c r="N40" s="623"/>
      <c r="O40" s="629"/>
      <c r="P40" s="623"/>
      <c r="Q40" s="630"/>
      <c r="R40" s="630"/>
      <c r="S40" s="630"/>
      <c r="T40" s="628"/>
      <c r="U40" s="628"/>
      <c r="V40" s="628"/>
      <c r="W40" s="623"/>
      <c r="X40" s="631"/>
      <c r="Y40" s="631"/>
      <c r="Z40" s="632"/>
      <c r="AA40" s="633"/>
      <c r="AB40" s="634"/>
      <c r="AC40" s="634"/>
      <c r="AD40" s="635"/>
      <c r="AE40" s="636"/>
    </row>
    <row r="43" spans="1:31" x14ac:dyDescent="0.25">
      <c r="B43" s="58" t="s">
        <v>137</v>
      </c>
    </row>
    <row r="44" spans="1:31" x14ac:dyDescent="0.25">
      <c r="X44" s="59" t="s">
        <v>137</v>
      </c>
    </row>
  </sheetData>
  <mergeCells count="6">
    <mergeCell ref="A1:AE1"/>
    <mergeCell ref="C2:D2"/>
    <mergeCell ref="E2:F2"/>
    <mergeCell ref="G2:H2"/>
    <mergeCell ref="L2:M2"/>
    <mergeCell ref="Z2:AE2"/>
  </mergeCells>
  <pageMargins left="0.25" right="0.25" top="0.5" bottom="0.25" header="0.25" footer="0.25"/>
  <pageSetup scale="8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showGridLines="0" zoomScale="110" zoomScaleNormal="110" workbookViewId="0">
      <selection activeCell="I18" sqref="I18"/>
    </sheetView>
  </sheetViews>
  <sheetFormatPr defaultColWidth="9.08984375" defaultRowHeight="10" x14ac:dyDescent="0.2"/>
  <cols>
    <col min="1" max="1" width="9.08984375" style="1"/>
    <col min="2" max="2" width="18.08984375" style="1" customWidth="1"/>
    <col min="3" max="3" width="8" style="1" customWidth="1"/>
    <col min="4" max="4" width="4.453125" style="1" customWidth="1"/>
    <col min="5" max="6" width="9.08984375" style="1"/>
    <col min="7" max="7" width="8" style="1" customWidth="1"/>
    <col min="8" max="12" width="9.08984375" style="1"/>
    <col min="13" max="13" width="9.6328125" style="1" customWidth="1"/>
    <col min="14" max="16384" width="9.08984375" style="1"/>
  </cols>
  <sheetData>
    <row r="1" spans="1:18" x14ac:dyDescent="0.2">
      <c r="A1" s="531" t="s">
        <v>5</v>
      </c>
      <c r="B1" s="532" t="s">
        <v>285</v>
      </c>
      <c r="C1" s="532"/>
      <c r="D1" s="532"/>
      <c r="E1" s="532"/>
      <c r="F1" s="532"/>
      <c r="G1" s="532" t="s">
        <v>286</v>
      </c>
      <c r="H1" s="532"/>
      <c r="I1" s="532"/>
      <c r="J1" s="532"/>
      <c r="K1" s="532"/>
      <c r="L1" s="532"/>
      <c r="M1" s="532"/>
      <c r="N1" s="532"/>
      <c r="O1" s="532"/>
      <c r="P1" s="532"/>
      <c r="Q1" s="532"/>
      <c r="R1" s="533"/>
    </row>
    <row r="2" spans="1:18" x14ac:dyDescent="0.2">
      <c r="A2" s="531" t="s">
        <v>287</v>
      </c>
      <c r="B2" s="2"/>
      <c r="C2" s="2" t="s">
        <v>288</v>
      </c>
      <c r="D2" s="2"/>
      <c r="E2" s="2"/>
      <c r="F2" s="2"/>
      <c r="G2" s="2"/>
      <c r="H2" s="2" t="s">
        <v>289</v>
      </c>
      <c r="I2" s="2"/>
      <c r="J2" s="2"/>
      <c r="K2" s="2" t="s">
        <v>290</v>
      </c>
      <c r="L2" s="2"/>
      <c r="M2" s="2"/>
      <c r="N2" s="2"/>
      <c r="O2" s="2"/>
      <c r="P2" s="2"/>
      <c r="Q2" s="2"/>
      <c r="R2" s="3"/>
    </row>
    <row r="3" spans="1:18" x14ac:dyDescent="0.2">
      <c r="A3" s="4" t="s">
        <v>6</v>
      </c>
      <c r="B3" s="2" t="s">
        <v>291</v>
      </c>
      <c r="C3" s="2"/>
      <c r="D3" s="2"/>
      <c r="E3" s="2" t="s">
        <v>292</v>
      </c>
      <c r="F3" s="2"/>
      <c r="G3" s="2"/>
      <c r="H3" s="2"/>
      <c r="I3" s="2"/>
      <c r="J3" s="2" t="s">
        <v>293</v>
      </c>
      <c r="K3" s="2"/>
      <c r="L3" s="2"/>
      <c r="M3" s="2"/>
      <c r="N3" s="2"/>
      <c r="O3" s="2"/>
      <c r="P3" s="2"/>
      <c r="Q3" s="2"/>
      <c r="R3" s="3"/>
    </row>
    <row r="4" spans="1:18" x14ac:dyDescent="0.2">
      <c r="A4" s="5" t="s">
        <v>7</v>
      </c>
      <c r="B4" s="2"/>
      <c r="C4" s="2"/>
      <c r="D4" s="2"/>
      <c r="E4" s="3"/>
      <c r="F4" s="534">
        <v>10.1</v>
      </c>
      <c r="G4" s="6">
        <v>11</v>
      </c>
      <c r="H4" s="3"/>
      <c r="I4" s="3"/>
      <c r="J4" s="3"/>
      <c r="K4" s="3"/>
      <c r="L4" s="3"/>
      <c r="M4" s="3"/>
      <c r="N4" s="3"/>
      <c r="O4" s="3"/>
      <c r="P4" s="3"/>
      <c r="Q4" s="3"/>
      <c r="R4" s="3"/>
    </row>
    <row r="5" spans="1:18" x14ac:dyDescent="0.2">
      <c r="A5" s="342" t="s">
        <v>8</v>
      </c>
      <c r="B5" s="343" t="s">
        <v>9</v>
      </c>
      <c r="C5" s="344" t="s">
        <v>10</v>
      </c>
      <c r="D5" s="344"/>
      <c r="E5" s="344" t="s">
        <v>11</v>
      </c>
      <c r="F5" s="344" t="s">
        <v>139</v>
      </c>
      <c r="G5" s="344" t="s">
        <v>140</v>
      </c>
      <c r="H5" s="344" t="s">
        <v>141</v>
      </c>
      <c r="I5" s="344" t="s">
        <v>142</v>
      </c>
      <c r="J5" s="344" t="s">
        <v>143</v>
      </c>
      <c r="K5" s="344" t="s">
        <v>144</v>
      </c>
      <c r="L5" s="344" t="s">
        <v>145</v>
      </c>
      <c r="M5" s="535" t="s">
        <v>146</v>
      </c>
      <c r="N5" s="1026" t="s">
        <v>147</v>
      </c>
      <c r="O5" s="1027"/>
      <c r="P5" s="344" t="s">
        <v>56</v>
      </c>
      <c r="Q5" s="344" t="s">
        <v>23</v>
      </c>
      <c r="R5" s="535" t="s">
        <v>158</v>
      </c>
    </row>
    <row r="6" spans="1:18" x14ac:dyDescent="0.2">
      <c r="A6" s="342" t="s">
        <v>12</v>
      </c>
      <c r="B6" s="343" t="s">
        <v>13</v>
      </c>
      <c r="C6" s="344"/>
      <c r="D6" s="343"/>
      <c r="E6" s="344" t="s">
        <v>14</v>
      </c>
      <c r="F6" s="344" t="s">
        <v>15</v>
      </c>
      <c r="G6" s="344"/>
      <c r="H6" s="344"/>
      <c r="I6" s="344" t="s">
        <v>148</v>
      </c>
      <c r="J6" s="344" t="s">
        <v>149</v>
      </c>
      <c r="K6" s="344" t="s">
        <v>150</v>
      </c>
      <c r="L6" s="344" t="s">
        <v>150</v>
      </c>
      <c r="M6" s="345" t="s">
        <v>150</v>
      </c>
      <c r="N6" s="344" t="s">
        <v>151</v>
      </c>
      <c r="O6" s="344" t="s">
        <v>152</v>
      </c>
      <c r="P6" s="344" t="s">
        <v>153</v>
      </c>
      <c r="Q6" s="346" t="s">
        <v>24</v>
      </c>
      <c r="R6" s="359" t="s">
        <v>24</v>
      </c>
    </row>
    <row r="7" spans="1:18" x14ac:dyDescent="0.2">
      <c r="A7" s="342"/>
      <c r="B7" s="343"/>
      <c r="C7" s="344"/>
      <c r="D7" s="345" t="s">
        <v>20</v>
      </c>
      <c r="E7" s="344"/>
      <c r="F7" s="344"/>
      <c r="G7" s="344"/>
      <c r="H7" s="343"/>
      <c r="I7" s="343"/>
      <c r="J7" s="343"/>
      <c r="K7" s="343"/>
      <c r="L7" s="343"/>
      <c r="M7" s="343"/>
      <c r="N7" s="345" t="s">
        <v>154</v>
      </c>
      <c r="O7" s="344" t="s">
        <v>155</v>
      </c>
      <c r="P7" s="344"/>
      <c r="Q7" s="346" t="s">
        <v>25</v>
      </c>
      <c r="R7" s="359" t="s">
        <v>25</v>
      </c>
    </row>
    <row r="8" spans="1:18" x14ac:dyDescent="0.2">
      <c r="A8" s="360"/>
      <c r="B8" s="361"/>
      <c r="C8" s="362" t="s">
        <v>16</v>
      </c>
      <c r="D8" s="362" t="s">
        <v>21</v>
      </c>
      <c r="E8" s="362" t="s">
        <v>17</v>
      </c>
      <c r="F8" s="362" t="s">
        <v>18</v>
      </c>
      <c r="G8" s="362" t="s">
        <v>156</v>
      </c>
      <c r="H8" s="362" t="s">
        <v>19</v>
      </c>
      <c r="I8" s="362" t="s">
        <v>19</v>
      </c>
      <c r="J8" s="363" t="s">
        <v>19</v>
      </c>
      <c r="K8" s="363" t="s">
        <v>19</v>
      </c>
      <c r="L8" s="363" t="s">
        <v>19</v>
      </c>
      <c r="M8" s="363" t="s">
        <v>19</v>
      </c>
      <c r="N8" s="363" t="s">
        <v>19</v>
      </c>
      <c r="O8" s="363" t="s">
        <v>19</v>
      </c>
      <c r="P8" s="363" t="s">
        <v>19</v>
      </c>
      <c r="Q8" s="363" t="s">
        <v>19</v>
      </c>
      <c r="R8" s="363" t="s">
        <v>19</v>
      </c>
    </row>
    <row r="9" spans="1:18" ht="12.9" customHeight="1" x14ac:dyDescent="0.2">
      <c r="A9" s="364">
        <v>1</v>
      </c>
      <c r="B9" s="365" t="s">
        <v>0</v>
      </c>
      <c r="C9" s="316">
        <v>30.1</v>
      </c>
      <c r="D9" s="377">
        <v>28</v>
      </c>
      <c r="E9" s="377"/>
      <c r="F9" s="377">
        <v>96</v>
      </c>
      <c r="G9" s="377">
        <v>34</v>
      </c>
      <c r="H9" s="377"/>
      <c r="I9" s="377"/>
      <c r="J9" s="377"/>
      <c r="K9" s="377">
        <v>0</v>
      </c>
      <c r="L9" s="377"/>
      <c r="M9" s="377">
        <v>9</v>
      </c>
      <c r="N9" s="377"/>
      <c r="O9" s="316"/>
      <c r="P9" s="317"/>
      <c r="Q9" s="366"/>
      <c r="R9" s="371" t="s">
        <v>159</v>
      </c>
    </row>
    <row r="10" spans="1:18" ht="12.9" customHeight="1" x14ac:dyDescent="0.2">
      <c r="A10" s="367">
        <v>2</v>
      </c>
      <c r="B10" s="318" t="s">
        <v>27</v>
      </c>
      <c r="C10" s="316">
        <v>70.099999999999994</v>
      </c>
      <c r="D10" s="377">
        <v>17</v>
      </c>
      <c r="E10" s="377">
        <v>62.1</v>
      </c>
      <c r="F10" s="377">
        <v>92</v>
      </c>
      <c r="G10" s="377">
        <v>32</v>
      </c>
      <c r="H10" s="377"/>
      <c r="I10" s="377"/>
      <c r="J10" s="377"/>
      <c r="K10" s="377">
        <v>1</v>
      </c>
      <c r="L10" s="377"/>
      <c r="M10" s="377">
        <v>0</v>
      </c>
      <c r="N10" s="377"/>
      <c r="O10" s="316"/>
      <c r="P10" s="317"/>
      <c r="Q10" s="366"/>
      <c r="R10" s="372" t="s">
        <v>160</v>
      </c>
    </row>
    <row r="11" spans="1:18" ht="12.9" customHeight="1" x14ac:dyDescent="0.2">
      <c r="A11" s="367">
        <v>3</v>
      </c>
      <c r="B11" s="318" t="s">
        <v>206</v>
      </c>
      <c r="C11" s="316">
        <v>75.8</v>
      </c>
      <c r="D11" s="377">
        <v>12</v>
      </c>
      <c r="E11" s="377">
        <v>57.1</v>
      </c>
      <c r="F11" s="377">
        <v>106</v>
      </c>
      <c r="G11" s="377">
        <v>39</v>
      </c>
      <c r="H11" s="377"/>
      <c r="I11" s="377"/>
      <c r="J11" s="377"/>
      <c r="K11" s="377">
        <v>0</v>
      </c>
      <c r="L11" s="377"/>
      <c r="M11" s="377">
        <v>0</v>
      </c>
      <c r="N11" s="377"/>
      <c r="O11" s="316"/>
      <c r="P11" s="317"/>
      <c r="Q11" s="366"/>
      <c r="R11" s="372" t="s">
        <v>161</v>
      </c>
    </row>
    <row r="12" spans="1:18" ht="12.9" customHeight="1" x14ac:dyDescent="0.2">
      <c r="A12" s="367">
        <v>4</v>
      </c>
      <c r="B12" s="318" t="s">
        <v>208</v>
      </c>
      <c r="C12" s="316">
        <v>65.2</v>
      </c>
      <c r="D12" s="377">
        <v>19</v>
      </c>
      <c r="E12" s="377">
        <v>56.6</v>
      </c>
      <c r="F12" s="377">
        <v>103</v>
      </c>
      <c r="G12" s="377">
        <v>34</v>
      </c>
      <c r="H12" s="377"/>
      <c r="I12" s="377"/>
      <c r="J12" s="377"/>
      <c r="K12" s="377">
        <v>0</v>
      </c>
      <c r="L12" s="377"/>
      <c r="M12" s="377">
        <v>0</v>
      </c>
      <c r="N12" s="377"/>
      <c r="O12" s="316"/>
      <c r="P12" s="317"/>
      <c r="Q12" s="366"/>
      <c r="R12" s="373"/>
    </row>
    <row r="13" spans="1:18" ht="12.9" customHeight="1" x14ac:dyDescent="0.2">
      <c r="A13" s="367">
        <v>5</v>
      </c>
      <c r="B13" s="318" t="s">
        <v>179</v>
      </c>
      <c r="C13" s="316">
        <v>80.900000000000006</v>
      </c>
      <c r="D13" s="377">
        <v>9</v>
      </c>
      <c r="E13" s="377">
        <v>58.8</v>
      </c>
      <c r="F13" s="377">
        <v>105</v>
      </c>
      <c r="G13" s="377">
        <v>35</v>
      </c>
      <c r="H13" s="377"/>
      <c r="I13" s="377"/>
      <c r="J13" s="377"/>
      <c r="K13" s="377">
        <v>0</v>
      </c>
      <c r="L13" s="377"/>
      <c r="M13" s="377">
        <v>0</v>
      </c>
      <c r="N13" s="377"/>
      <c r="O13" s="316"/>
      <c r="P13" s="317"/>
      <c r="Q13" s="366"/>
      <c r="R13" s="373"/>
    </row>
    <row r="14" spans="1:18" ht="12.9" customHeight="1" x14ac:dyDescent="0.2">
      <c r="A14" s="367">
        <v>6</v>
      </c>
      <c r="B14" s="318" t="s">
        <v>211</v>
      </c>
      <c r="C14" s="316">
        <v>55.8</v>
      </c>
      <c r="D14" s="377">
        <v>24</v>
      </c>
      <c r="E14" s="377">
        <v>62.6</v>
      </c>
      <c r="F14" s="377">
        <v>107</v>
      </c>
      <c r="G14" s="377">
        <v>40</v>
      </c>
      <c r="H14" s="377"/>
      <c r="I14" s="377"/>
      <c r="J14" s="377"/>
      <c r="K14" s="377">
        <v>1</v>
      </c>
      <c r="L14" s="377"/>
      <c r="M14" s="377">
        <v>5</v>
      </c>
      <c r="N14" s="377"/>
      <c r="O14" s="316"/>
      <c r="P14" s="317"/>
      <c r="Q14" s="366"/>
      <c r="R14" s="373"/>
    </row>
    <row r="15" spans="1:18" ht="12.9" customHeight="1" x14ac:dyDescent="0.2">
      <c r="A15" s="367">
        <v>7</v>
      </c>
      <c r="B15" s="318" t="s">
        <v>213</v>
      </c>
      <c r="C15" s="316">
        <v>40.1</v>
      </c>
      <c r="D15" s="377">
        <v>26</v>
      </c>
      <c r="E15" s="377">
        <v>58.1</v>
      </c>
      <c r="F15" s="377">
        <v>110</v>
      </c>
      <c r="G15" s="377">
        <v>33</v>
      </c>
      <c r="H15" s="377"/>
      <c r="I15" s="377"/>
      <c r="J15" s="377"/>
      <c r="K15" s="377">
        <v>0</v>
      </c>
      <c r="L15" s="377"/>
      <c r="M15" s="377">
        <v>8</v>
      </c>
      <c r="N15" s="377"/>
      <c r="O15" s="316"/>
      <c r="P15" s="317"/>
      <c r="Q15" s="366"/>
      <c r="R15" s="373"/>
    </row>
    <row r="16" spans="1:18" ht="12.9" customHeight="1" x14ac:dyDescent="0.2">
      <c r="A16" s="367">
        <v>8</v>
      </c>
      <c r="B16" s="318" t="s">
        <v>215</v>
      </c>
      <c r="C16" s="316">
        <v>64.7</v>
      </c>
      <c r="D16" s="377">
        <v>20</v>
      </c>
      <c r="E16" s="377">
        <v>61.8</v>
      </c>
      <c r="F16" s="377">
        <v>90</v>
      </c>
      <c r="G16" s="377">
        <v>40</v>
      </c>
      <c r="H16" s="377"/>
      <c r="I16" s="377"/>
      <c r="J16" s="377"/>
      <c r="K16" s="377">
        <v>9</v>
      </c>
      <c r="L16" s="377"/>
      <c r="M16" s="377">
        <v>2</v>
      </c>
      <c r="N16" s="377"/>
      <c r="O16" s="316"/>
      <c r="P16" s="317"/>
      <c r="Q16" s="366"/>
      <c r="R16" s="373"/>
    </row>
    <row r="17" spans="1:18" ht="12.9" customHeight="1" x14ac:dyDescent="0.2">
      <c r="A17" s="367">
        <v>9</v>
      </c>
      <c r="B17" s="318" t="s">
        <v>217</v>
      </c>
      <c r="C17" s="316">
        <v>83.2</v>
      </c>
      <c r="D17" s="377">
        <v>6</v>
      </c>
      <c r="E17" s="377">
        <v>59.8</v>
      </c>
      <c r="F17" s="377">
        <v>96</v>
      </c>
      <c r="G17" s="377">
        <v>37</v>
      </c>
      <c r="H17" s="377"/>
      <c r="I17" s="377"/>
      <c r="J17" s="377"/>
      <c r="K17" s="377">
        <v>0</v>
      </c>
      <c r="L17" s="377"/>
      <c r="M17" s="377">
        <v>0</v>
      </c>
      <c r="N17" s="377"/>
      <c r="O17" s="316"/>
      <c r="P17" s="317"/>
      <c r="Q17" s="366"/>
      <c r="R17" s="373"/>
    </row>
    <row r="18" spans="1:18" ht="12.9" customHeight="1" x14ac:dyDescent="0.2">
      <c r="A18" s="367">
        <v>10</v>
      </c>
      <c r="B18" s="318" t="s">
        <v>219</v>
      </c>
      <c r="C18" s="316">
        <v>80.8</v>
      </c>
      <c r="D18" s="377">
        <v>10</v>
      </c>
      <c r="E18" s="377">
        <v>60.4</v>
      </c>
      <c r="F18" s="377">
        <v>92</v>
      </c>
      <c r="G18" s="377">
        <v>34</v>
      </c>
      <c r="H18" s="377"/>
      <c r="I18" s="377"/>
      <c r="J18" s="377"/>
      <c r="K18" s="377">
        <v>1</v>
      </c>
      <c r="L18" s="377"/>
      <c r="M18" s="377">
        <v>1</v>
      </c>
      <c r="N18" s="377"/>
      <c r="O18" s="316"/>
      <c r="P18" s="317"/>
      <c r="Q18" s="366"/>
      <c r="R18" s="373"/>
    </row>
    <row r="19" spans="1:18" ht="12.9" customHeight="1" x14ac:dyDescent="0.2">
      <c r="A19" s="367">
        <v>11</v>
      </c>
      <c r="B19" s="318" t="s">
        <v>221</v>
      </c>
      <c r="C19" s="316">
        <v>70.8</v>
      </c>
      <c r="D19" s="377">
        <v>15</v>
      </c>
      <c r="E19" s="377">
        <v>58.8</v>
      </c>
      <c r="F19" s="377">
        <v>102</v>
      </c>
      <c r="G19" s="377">
        <v>41</v>
      </c>
      <c r="H19" s="377"/>
      <c r="I19" s="377"/>
      <c r="J19" s="377"/>
      <c r="K19" s="377">
        <v>0</v>
      </c>
      <c r="L19" s="377"/>
      <c r="M19" s="377">
        <v>4</v>
      </c>
      <c r="N19" s="377"/>
      <c r="O19" s="316"/>
      <c r="P19" s="317"/>
      <c r="Q19" s="366"/>
      <c r="R19" s="373"/>
    </row>
    <row r="20" spans="1:18" ht="12.9" customHeight="1" x14ac:dyDescent="0.2">
      <c r="A20" s="367">
        <v>12</v>
      </c>
      <c r="B20" s="318" t="s">
        <v>223</v>
      </c>
      <c r="C20" s="316">
        <v>89.5</v>
      </c>
      <c r="D20" s="377">
        <v>2</v>
      </c>
      <c r="E20" s="377">
        <v>60.7</v>
      </c>
      <c r="F20" s="377">
        <v>103</v>
      </c>
      <c r="G20" s="377">
        <v>37</v>
      </c>
      <c r="H20" s="377"/>
      <c r="I20" s="377"/>
      <c r="J20" s="377"/>
      <c r="K20" s="377">
        <v>0</v>
      </c>
      <c r="L20" s="377"/>
      <c r="M20" s="377">
        <v>0</v>
      </c>
      <c r="N20" s="377"/>
      <c r="O20" s="316"/>
      <c r="P20" s="317"/>
      <c r="Q20" s="366"/>
      <c r="R20" s="373"/>
    </row>
    <row r="21" spans="1:18" ht="12.9" customHeight="1" x14ac:dyDescent="0.2">
      <c r="A21" s="367">
        <v>13</v>
      </c>
      <c r="B21" s="318" t="s">
        <v>225</v>
      </c>
      <c r="C21" s="316">
        <v>79.7</v>
      </c>
      <c r="D21" s="377">
        <v>11</v>
      </c>
      <c r="E21" s="377">
        <v>59.7</v>
      </c>
      <c r="F21" s="377">
        <v>100</v>
      </c>
      <c r="G21" s="377">
        <v>35</v>
      </c>
      <c r="H21" s="377"/>
      <c r="I21" s="377"/>
      <c r="J21" s="377"/>
      <c r="K21" s="377">
        <v>0</v>
      </c>
      <c r="L21" s="377"/>
      <c r="M21" s="377">
        <v>0</v>
      </c>
      <c r="N21" s="377"/>
      <c r="O21" s="316"/>
      <c r="P21" s="317"/>
      <c r="Q21" s="366"/>
      <c r="R21" s="373"/>
    </row>
    <row r="22" spans="1:18" ht="12.9" customHeight="1" x14ac:dyDescent="0.2">
      <c r="A22" s="367">
        <v>14</v>
      </c>
      <c r="B22" s="318" t="s">
        <v>227</v>
      </c>
      <c r="C22" s="316">
        <v>19.8</v>
      </c>
      <c r="D22" s="377">
        <v>30</v>
      </c>
      <c r="E22" s="377"/>
      <c r="F22" s="377">
        <v>118</v>
      </c>
      <c r="G22" s="377">
        <v>34</v>
      </c>
      <c r="H22" s="377"/>
      <c r="I22" s="377"/>
      <c r="J22" s="377"/>
      <c r="K22" s="377"/>
      <c r="L22" s="377"/>
      <c r="M22" s="377">
        <v>9</v>
      </c>
      <c r="N22" s="377"/>
      <c r="O22" s="316"/>
      <c r="P22" s="317"/>
      <c r="Q22" s="366"/>
      <c r="R22" s="373"/>
    </row>
    <row r="23" spans="1:18" ht="12.9" customHeight="1" x14ac:dyDescent="0.2">
      <c r="A23" s="367">
        <v>15</v>
      </c>
      <c r="B23" s="318" t="s">
        <v>229</v>
      </c>
      <c r="C23" s="316">
        <v>16.600000000000001</v>
      </c>
      <c r="D23" s="377">
        <v>33</v>
      </c>
      <c r="E23" s="377"/>
      <c r="F23" s="377">
        <v>106</v>
      </c>
      <c r="G23" s="377">
        <v>31</v>
      </c>
      <c r="H23" s="377"/>
      <c r="I23" s="377"/>
      <c r="J23" s="377"/>
      <c r="K23" s="377"/>
      <c r="L23" s="377"/>
      <c r="M23" s="377">
        <v>9</v>
      </c>
      <c r="N23" s="377"/>
      <c r="O23" s="316"/>
      <c r="P23" s="317"/>
      <c r="Q23" s="366"/>
      <c r="R23" s="373"/>
    </row>
    <row r="24" spans="1:18" ht="12.9" customHeight="1" x14ac:dyDescent="0.2">
      <c r="A24" s="367">
        <v>16</v>
      </c>
      <c r="B24" s="318" t="s">
        <v>231</v>
      </c>
      <c r="C24" s="316">
        <v>72.3</v>
      </c>
      <c r="D24" s="377">
        <v>13</v>
      </c>
      <c r="E24" s="377">
        <v>57.1</v>
      </c>
      <c r="F24" s="377">
        <v>121</v>
      </c>
      <c r="G24" s="377">
        <v>37</v>
      </c>
      <c r="H24" s="377"/>
      <c r="I24" s="377"/>
      <c r="J24" s="377"/>
      <c r="K24" s="377">
        <v>0</v>
      </c>
      <c r="L24" s="377"/>
      <c r="M24" s="377">
        <v>2</v>
      </c>
      <c r="N24" s="377"/>
      <c r="O24" s="316"/>
      <c r="P24" s="317"/>
      <c r="Q24" s="366"/>
      <c r="R24" s="373"/>
    </row>
    <row r="25" spans="1:18" ht="12.9" customHeight="1" x14ac:dyDescent="0.2">
      <c r="A25" s="367">
        <v>17</v>
      </c>
      <c r="B25" s="318" t="s">
        <v>233</v>
      </c>
      <c r="C25" s="316">
        <v>85.1</v>
      </c>
      <c r="D25" s="377">
        <v>4</v>
      </c>
      <c r="E25" s="377">
        <v>59.2</v>
      </c>
      <c r="F25" s="377">
        <v>103</v>
      </c>
      <c r="G25" s="377">
        <v>37</v>
      </c>
      <c r="H25" s="377"/>
      <c r="I25" s="377"/>
      <c r="J25" s="377"/>
      <c r="K25" s="377">
        <v>0</v>
      </c>
      <c r="L25" s="377"/>
      <c r="M25" s="377">
        <v>0</v>
      </c>
      <c r="N25" s="377"/>
      <c r="O25" s="316"/>
      <c r="P25" s="317"/>
      <c r="Q25" s="366"/>
      <c r="R25" s="373"/>
    </row>
    <row r="26" spans="1:18" ht="12.9" customHeight="1" x14ac:dyDescent="0.2">
      <c r="A26" s="367">
        <v>18</v>
      </c>
      <c r="B26" s="318" t="s">
        <v>235</v>
      </c>
      <c r="C26" s="316">
        <v>43.9</v>
      </c>
      <c r="D26" s="377">
        <v>25</v>
      </c>
      <c r="E26" s="377">
        <v>59.1</v>
      </c>
      <c r="F26" s="377">
        <v>106</v>
      </c>
      <c r="G26" s="377">
        <v>34</v>
      </c>
      <c r="H26" s="377"/>
      <c r="I26" s="377"/>
      <c r="J26" s="377"/>
      <c r="K26" s="377"/>
      <c r="L26" s="377"/>
      <c r="M26" s="377">
        <v>5</v>
      </c>
      <c r="N26" s="377"/>
      <c r="O26" s="316"/>
      <c r="P26" s="317"/>
      <c r="Q26" s="366"/>
      <c r="R26" s="373"/>
    </row>
    <row r="27" spans="1:18" ht="12.9" customHeight="1" x14ac:dyDescent="0.2">
      <c r="A27" s="367">
        <v>19</v>
      </c>
      <c r="B27" s="318" t="s">
        <v>237</v>
      </c>
      <c r="C27" s="316">
        <v>82.3</v>
      </c>
      <c r="D27" s="377">
        <v>7</v>
      </c>
      <c r="E27" s="377">
        <v>58.1</v>
      </c>
      <c r="F27" s="377">
        <v>98</v>
      </c>
      <c r="G27" s="377">
        <v>35</v>
      </c>
      <c r="H27" s="377"/>
      <c r="I27" s="377"/>
      <c r="J27" s="377"/>
      <c r="K27" s="377">
        <v>0</v>
      </c>
      <c r="L27" s="377"/>
      <c r="M27" s="377">
        <v>0</v>
      </c>
      <c r="N27" s="377"/>
      <c r="O27" s="316"/>
      <c r="P27" s="317"/>
      <c r="Q27" s="366"/>
      <c r="R27" s="373"/>
    </row>
    <row r="28" spans="1:18" ht="12.9" customHeight="1" x14ac:dyDescent="0.2">
      <c r="A28" s="367">
        <v>20</v>
      </c>
      <c r="B28" s="318" t="s">
        <v>239</v>
      </c>
      <c r="C28" s="316">
        <v>23.6</v>
      </c>
      <c r="D28" s="377">
        <v>29</v>
      </c>
      <c r="E28" s="377"/>
      <c r="F28" s="377">
        <v>118</v>
      </c>
      <c r="G28" s="377">
        <v>30</v>
      </c>
      <c r="H28" s="377"/>
      <c r="I28" s="377"/>
      <c r="J28" s="377"/>
      <c r="K28" s="377">
        <v>0</v>
      </c>
      <c r="L28" s="377"/>
      <c r="M28" s="377">
        <v>9</v>
      </c>
      <c r="N28" s="377"/>
      <c r="O28" s="316"/>
      <c r="P28" s="317"/>
      <c r="Q28" s="366"/>
      <c r="R28" s="373"/>
    </row>
    <row r="29" spans="1:18" ht="12.9" customHeight="1" x14ac:dyDescent="0.2">
      <c r="A29" s="367">
        <v>21</v>
      </c>
      <c r="B29" s="318" t="s">
        <v>242</v>
      </c>
      <c r="C29" s="316">
        <v>33.200000000000003</v>
      </c>
      <c r="D29" s="377">
        <v>27</v>
      </c>
      <c r="E29" s="377"/>
      <c r="F29" s="377">
        <v>118</v>
      </c>
      <c r="G29" s="377">
        <v>38</v>
      </c>
      <c r="H29" s="377"/>
      <c r="I29" s="377"/>
      <c r="J29" s="377"/>
      <c r="K29" s="377">
        <v>3</v>
      </c>
      <c r="L29" s="377"/>
      <c r="M29" s="377">
        <v>7</v>
      </c>
      <c r="N29" s="377"/>
      <c r="O29" s="316"/>
      <c r="P29" s="317"/>
      <c r="Q29" s="366"/>
      <c r="R29" s="373"/>
    </row>
    <row r="30" spans="1:18" ht="12.9" customHeight="1" x14ac:dyDescent="0.2">
      <c r="A30" s="367">
        <v>22</v>
      </c>
      <c r="B30" s="318" t="s">
        <v>244</v>
      </c>
      <c r="C30" s="316">
        <v>17.600000000000001</v>
      </c>
      <c r="D30" s="377">
        <v>31</v>
      </c>
      <c r="E30" s="377"/>
      <c r="F30" s="377">
        <v>120</v>
      </c>
      <c r="G30" s="377">
        <v>29</v>
      </c>
      <c r="H30" s="377"/>
      <c r="I30" s="377"/>
      <c r="J30" s="377"/>
      <c r="K30" s="377">
        <v>9</v>
      </c>
      <c r="L30" s="377"/>
      <c r="M30" s="377"/>
      <c r="N30" s="377"/>
      <c r="O30" s="316"/>
      <c r="P30" s="317"/>
      <c r="Q30" s="366"/>
      <c r="R30" s="373"/>
    </row>
    <row r="31" spans="1:18" ht="12.9" customHeight="1" x14ac:dyDescent="0.2">
      <c r="A31" s="367">
        <v>23</v>
      </c>
      <c r="B31" s="318" t="s">
        <v>246</v>
      </c>
      <c r="C31" s="316">
        <v>60.7</v>
      </c>
      <c r="D31" s="377">
        <v>21</v>
      </c>
      <c r="E31" s="377">
        <v>59.1</v>
      </c>
      <c r="F31" s="377">
        <v>101</v>
      </c>
      <c r="G31" s="377">
        <v>38</v>
      </c>
      <c r="H31" s="377"/>
      <c r="I31" s="377"/>
      <c r="J31" s="377"/>
      <c r="K31" s="377">
        <v>0</v>
      </c>
      <c r="L31" s="377"/>
      <c r="M31" s="377">
        <v>3</v>
      </c>
      <c r="N31" s="377"/>
      <c r="O31" s="316"/>
      <c r="P31" s="317"/>
      <c r="Q31" s="366"/>
      <c r="R31" s="373"/>
    </row>
    <row r="32" spans="1:18" ht="12.9" customHeight="1" x14ac:dyDescent="0.2">
      <c r="A32" s="367">
        <v>24</v>
      </c>
      <c r="B32" s="318" t="s">
        <v>248</v>
      </c>
      <c r="C32" s="316">
        <v>70.3</v>
      </c>
      <c r="D32" s="377">
        <v>16</v>
      </c>
      <c r="E32" s="377">
        <v>59.1</v>
      </c>
      <c r="F32" s="377">
        <v>96</v>
      </c>
      <c r="G32" s="377">
        <v>36</v>
      </c>
      <c r="H32" s="377"/>
      <c r="I32" s="377"/>
      <c r="J32" s="377"/>
      <c r="K32" s="377">
        <v>3</v>
      </c>
      <c r="L32" s="377"/>
      <c r="M32" s="377">
        <v>0</v>
      </c>
      <c r="N32" s="377"/>
      <c r="O32" s="316"/>
      <c r="P32" s="317"/>
      <c r="Q32" s="366"/>
      <c r="R32" s="373"/>
    </row>
    <row r="33" spans="1:18" ht="12.9" customHeight="1" x14ac:dyDescent="0.2">
      <c r="A33" s="367">
        <v>25</v>
      </c>
      <c r="B33" s="318" t="s">
        <v>250</v>
      </c>
      <c r="C33" s="316">
        <v>71.400000000000006</v>
      </c>
      <c r="D33" s="377">
        <v>14</v>
      </c>
      <c r="E33" s="377">
        <v>62.4</v>
      </c>
      <c r="F33" s="377">
        <v>106</v>
      </c>
      <c r="G33" s="377">
        <v>34</v>
      </c>
      <c r="H33" s="377"/>
      <c r="I33" s="377"/>
      <c r="J33" s="377"/>
      <c r="K33" s="377">
        <v>0</v>
      </c>
      <c r="L33" s="377"/>
      <c r="M33" s="377">
        <v>6</v>
      </c>
      <c r="N33" s="377"/>
      <c r="O33" s="316"/>
      <c r="P33" s="317"/>
      <c r="Q33" s="366"/>
      <c r="R33" s="373"/>
    </row>
    <row r="34" spans="1:18" ht="12.9" customHeight="1" x14ac:dyDescent="0.2">
      <c r="A34" s="367">
        <v>26</v>
      </c>
      <c r="B34" s="318" t="s">
        <v>252</v>
      </c>
      <c r="C34" s="316">
        <v>60.5</v>
      </c>
      <c r="D34" s="377">
        <v>22</v>
      </c>
      <c r="E34" s="377">
        <v>60.1</v>
      </c>
      <c r="F34" s="377">
        <v>107</v>
      </c>
      <c r="G34" s="377">
        <v>37</v>
      </c>
      <c r="H34" s="377"/>
      <c r="I34" s="377"/>
      <c r="J34" s="377"/>
      <c r="K34" s="377">
        <v>0</v>
      </c>
      <c r="L34" s="377"/>
      <c r="M34" s="377">
        <v>9</v>
      </c>
      <c r="N34" s="377"/>
      <c r="O34" s="316"/>
      <c r="P34" s="317"/>
      <c r="Q34" s="366"/>
      <c r="R34" s="373"/>
    </row>
    <row r="35" spans="1:18" ht="12.9" customHeight="1" x14ac:dyDescent="0.2">
      <c r="A35" s="367">
        <v>27</v>
      </c>
      <c r="B35" s="318" t="s">
        <v>254</v>
      </c>
      <c r="C35" s="316">
        <v>17.2</v>
      </c>
      <c r="D35" s="377">
        <v>32</v>
      </c>
      <c r="E35" s="377"/>
      <c r="F35" s="377">
        <v>113</v>
      </c>
      <c r="G35" s="377">
        <v>35</v>
      </c>
      <c r="H35" s="377"/>
      <c r="I35" s="377"/>
      <c r="J35" s="377"/>
      <c r="K35" s="377"/>
      <c r="L35" s="377"/>
      <c r="M35" s="377">
        <v>0</v>
      </c>
      <c r="N35" s="377"/>
      <c r="O35" s="316"/>
      <c r="P35" s="317"/>
      <c r="Q35" s="366"/>
      <c r="R35" s="373"/>
    </row>
    <row r="36" spans="1:18" ht="12.9" customHeight="1" x14ac:dyDescent="0.2">
      <c r="A36" s="367">
        <v>28</v>
      </c>
      <c r="B36" s="318" t="s">
        <v>256</v>
      </c>
      <c r="C36" s="316">
        <v>66.3</v>
      </c>
      <c r="D36" s="377">
        <v>18</v>
      </c>
      <c r="E36" s="377">
        <v>61.6</v>
      </c>
      <c r="F36" s="377">
        <v>91</v>
      </c>
      <c r="G36" s="377">
        <v>35</v>
      </c>
      <c r="H36" s="377"/>
      <c r="I36" s="377"/>
      <c r="J36" s="377"/>
      <c r="K36" s="377">
        <v>5</v>
      </c>
      <c r="L36" s="377"/>
      <c r="M36" s="377">
        <v>0</v>
      </c>
      <c r="N36" s="377"/>
      <c r="O36" s="316"/>
      <c r="P36" s="317"/>
      <c r="Q36" s="366"/>
      <c r="R36" s="373"/>
    </row>
    <row r="37" spans="1:18" ht="12.9" customHeight="1" x14ac:dyDescent="0.2">
      <c r="A37" s="367">
        <v>29</v>
      </c>
      <c r="B37" s="318" t="s">
        <v>258</v>
      </c>
      <c r="C37" s="316">
        <v>59.4</v>
      </c>
      <c r="D37" s="377">
        <v>23</v>
      </c>
      <c r="E37" s="377">
        <v>62.6</v>
      </c>
      <c r="F37" s="377">
        <v>99</v>
      </c>
      <c r="G37" s="377">
        <v>42</v>
      </c>
      <c r="H37" s="377"/>
      <c r="I37" s="377"/>
      <c r="J37" s="377"/>
      <c r="K37" s="377">
        <v>0</v>
      </c>
      <c r="L37" s="377"/>
      <c r="M37" s="377">
        <v>0</v>
      </c>
      <c r="N37" s="377"/>
      <c r="O37" s="316"/>
      <c r="P37" s="317"/>
      <c r="Q37" s="366"/>
      <c r="R37" s="373"/>
    </row>
    <row r="38" spans="1:18" ht="12.9" customHeight="1" x14ac:dyDescent="0.2">
      <c r="A38" s="367">
        <v>30</v>
      </c>
      <c r="B38" s="318" t="s">
        <v>260</v>
      </c>
      <c r="C38" s="316">
        <v>81.3</v>
      </c>
      <c r="D38" s="377">
        <v>8</v>
      </c>
      <c r="E38" s="377">
        <v>61.9</v>
      </c>
      <c r="F38" s="377">
        <v>102</v>
      </c>
      <c r="G38" s="377">
        <v>36</v>
      </c>
      <c r="H38" s="377"/>
      <c r="I38" s="377"/>
      <c r="J38" s="377"/>
      <c r="K38" s="377">
        <v>0</v>
      </c>
      <c r="L38" s="377"/>
      <c r="M38" s="377">
        <v>0</v>
      </c>
      <c r="N38" s="377"/>
      <c r="O38" s="316"/>
      <c r="P38" s="317"/>
      <c r="Q38" s="366"/>
      <c r="R38" s="373"/>
    </row>
    <row r="39" spans="1:18" ht="12.9" customHeight="1" x14ac:dyDescent="0.2">
      <c r="A39" s="367">
        <v>31</v>
      </c>
      <c r="B39" s="318" t="s">
        <v>262</v>
      </c>
      <c r="C39" s="376">
        <v>92</v>
      </c>
      <c r="D39" s="377">
        <v>1</v>
      </c>
      <c r="E39" s="377">
        <v>61.3</v>
      </c>
      <c r="F39" s="377">
        <v>104</v>
      </c>
      <c r="G39" s="377">
        <v>37</v>
      </c>
      <c r="H39" s="377"/>
      <c r="I39" s="377"/>
      <c r="J39" s="377"/>
      <c r="K39" s="377">
        <v>0</v>
      </c>
      <c r="L39" s="377"/>
      <c r="M39" s="377">
        <v>0</v>
      </c>
      <c r="N39" s="377"/>
      <c r="O39" s="316"/>
      <c r="P39" s="317"/>
      <c r="Q39" s="366"/>
      <c r="R39" s="373"/>
    </row>
    <row r="40" spans="1:18" ht="12.9" customHeight="1" x14ac:dyDescent="0.2">
      <c r="A40" s="367">
        <v>32</v>
      </c>
      <c r="B40" s="318" t="s">
        <v>263</v>
      </c>
      <c r="C40" s="316">
        <v>87.2</v>
      </c>
      <c r="D40" s="377">
        <v>3</v>
      </c>
      <c r="E40" s="377">
        <v>61.1</v>
      </c>
      <c r="F40" s="377">
        <v>104</v>
      </c>
      <c r="G40" s="377">
        <v>36</v>
      </c>
      <c r="H40" s="377"/>
      <c r="I40" s="377"/>
      <c r="J40" s="377"/>
      <c r="K40" s="377">
        <v>0</v>
      </c>
      <c r="L40" s="377"/>
      <c r="M40" s="377">
        <v>0</v>
      </c>
      <c r="N40" s="377"/>
      <c r="O40" s="316"/>
      <c r="P40" s="317"/>
      <c r="Q40" s="366"/>
      <c r="R40" s="373"/>
    </row>
    <row r="41" spans="1:18" s="7" customFormat="1" ht="12.9" customHeight="1" x14ac:dyDescent="0.2">
      <c r="A41" s="368">
        <v>33</v>
      </c>
      <c r="B41" s="369" t="s">
        <v>264</v>
      </c>
      <c r="C41" s="379">
        <v>84.7</v>
      </c>
      <c r="D41" s="378">
        <v>5</v>
      </c>
      <c r="E41" s="378">
        <v>60.1</v>
      </c>
      <c r="F41" s="378">
        <v>96</v>
      </c>
      <c r="G41" s="378">
        <v>38</v>
      </c>
      <c r="H41" s="378"/>
      <c r="I41" s="378"/>
      <c r="J41" s="378"/>
      <c r="K41" s="378">
        <v>1</v>
      </c>
      <c r="L41" s="378"/>
      <c r="M41" s="378">
        <v>2</v>
      </c>
      <c r="N41" s="378"/>
      <c r="O41" s="379"/>
      <c r="P41" s="369"/>
      <c r="Q41" s="370"/>
      <c r="R41" s="374"/>
    </row>
    <row r="42" spans="1:18" x14ac:dyDescent="0.2">
      <c r="A42" s="7" t="s">
        <v>26</v>
      </c>
      <c r="B42" s="7"/>
      <c r="C42" s="313">
        <f>AVERAGE(C9:C41)</f>
        <v>61.578787878787885</v>
      </c>
      <c r="D42" s="75"/>
      <c r="E42" s="75">
        <v>60.1</v>
      </c>
      <c r="F42" s="314">
        <f>AVERAGE(F9:F41)</f>
        <v>103.90909090909091</v>
      </c>
      <c r="G42" s="314">
        <f>AVERAGE(G9:G41)</f>
        <v>35.757575757575758</v>
      </c>
      <c r="H42" s="75"/>
      <c r="I42" s="75"/>
      <c r="J42" s="75"/>
      <c r="K42" s="75"/>
      <c r="L42" s="75"/>
      <c r="M42" s="75"/>
      <c r="N42" s="75"/>
      <c r="O42" s="75"/>
      <c r="P42" s="7"/>
      <c r="Q42" s="7"/>
      <c r="R42" s="7"/>
    </row>
    <row r="44" spans="1:18" x14ac:dyDescent="0.2">
      <c r="A44" s="1" t="s">
        <v>157</v>
      </c>
    </row>
    <row r="45" spans="1:18" x14ac:dyDescent="0.2">
      <c r="A45" s="1" t="s">
        <v>294</v>
      </c>
    </row>
  </sheetData>
  <mergeCells count="1">
    <mergeCell ref="N5:O5"/>
  </mergeCells>
  <printOptions horizontalCentered="1" gridLinesSet="0"/>
  <pageMargins left="0.5" right="0.5" top="1.1000000000000001" bottom="0.25" header="0.25" footer="0.5"/>
  <pageSetup scale="76" orientation="landscape" horizontalDpi="4294967292" r:id="rId1"/>
  <headerFooter alignWithMargins="0">
    <oddHeader>&amp;C2015-2016 UNIFORM SOUTHERN SOFT RED WINTER WHEAT NURSERY
DATA SHEET</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showGridLines="0" zoomScale="110" zoomScaleNormal="110" workbookViewId="0">
      <selection activeCell="G9" sqref="G9:G41"/>
    </sheetView>
  </sheetViews>
  <sheetFormatPr defaultColWidth="9.08984375" defaultRowHeight="12.5" x14ac:dyDescent="0.25"/>
  <cols>
    <col min="1" max="1" width="10.6328125" style="662" customWidth="1"/>
    <col min="2" max="2" width="22" style="662" customWidth="1"/>
    <col min="3" max="3" width="8" style="662" customWidth="1"/>
    <col min="4" max="4" width="4.453125" style="662" customWidth="1"/>
    <col min="5" max="6" width="9.08984375" style="662"/>
    <col min="7" max="7" width="8" style="662" customWidth="1"/>
    <col min="8" max="12" width="9.08984375" style="662"/>
    <col min="13" max="13" width="9.6328125" style="662" customWidth="1"/>
    <col min="14" max="16384" width="9.08984375" style="662"/>
  </cols>
  <sheetData>
    <row r="1" spans="1:18" x14ac:dyDescent="0.25">
      <c r="A1" s="659" t="s">
        <v>5</v>
      </c>
      <c r="B1" s="1039" t="s">
        <v>296</v>
      </c>
      <c r="C1" s="1039"/>
      <c r="D1" s="1039"/>
      <c r="E1" s="1039"/>
      <c r="F1" s="1039"/>
      <c r="G1" s="1039"/>
      <c r="H1" s="1039"/>
      <c r="I1" s="660"/>
      <c r="J1" s="1039" t="s">
        <v>297</v>
      </c>
      <c r="K1" s="1039"/>
      <c r="L1" s="659"/>
      <c r="M1" s="659"/>
      <c r="N1" s="659"/>
      <c r="O1" s="659"/>
      <c r="P1" s="659"/>
      <c r="Q1" s="659"/>
      <c r="R1" s="661"/>
    </row>
    <row r="2" spans="1:18" x14ac:dyDescent="0.25">
      <c r="A2" s="659" t="s">
        <v>298</v>
      </c>
      <c r="B2" s="659"/>
      <c r="C2" s="1039" t="s">
        <v>288</v>
      </c>
      <c r="D2" s="1039"/>
      <c r="E2" s="1039"/>
      <c r="F2" s="1039"/>
      <c r="G2" s="659"/>
      <c r="H2" s="1039" t="s">
        <v>299</v>
      </c>
      <c r="I2" s="1039"/>
      <c r="J2" s="659"/>
      <c r="K2" s="1039" t="s">
        <v>300</v>
      </c>
      <c r="L2" s="1039"/>
      <c r="M2" s="659"/>
      <c r="N2" s="659"/>
      <c r="O2" s="659"/>
      <c r="P2" s="659"/>
      <c r="Q2" s="659"/>
      <c r="R2" s="663"/>
    </row>
    <row r="3" spans="1:18" x14ac:dyDescent="0.25">
      <c r="A3" s="659" t="s">
        <v>6</v>
      </c>
      <c r="B3" s="659" t="s">
        <v>291</v>
      </c>
      <c r="C3" s="659"/>
      <c r="D3" s="659"/>
      <c r="E3" s="659" t="s">
        <v>301</v>
      </c>
      <c r="F3" s="659"/>
      <c r="G3" s="659"/>
      <c r="H3" s="659"/>
      <c r="I3" s="659"/>
      <c r="J3" s="659" t="s">
        <v>302</v>
      </c>
      <c r="K3" s="659"/>
      <c r="L3" s="659"/>
      <c r="M3" s="659"/>
      <c r="N3" s="659"/>
      <c r="O3" s="659"/>
      <c r="P3" s="659"/>
      <c r="Q3" s="659"/>
      <c r="R3" s="663"/>
    </row>
    <row r="4" spans="1:18" x14ac:dyDescent="0.25">
      <c r="A4" s="664" t="s">
        <v>7</v>
      </c>
      <c r="B4" s="665"/>
      <c r="C4" s="665"/>
      <c r="D4" s="665"/>
      <c r="E4" s="663"/>
      <c r="F4" s="666">
        <v>10.1</v>
      </c>
      <c r="G4" s="667">
        <v>11</v>
      </c>
      <c r="H4" s="663"/>
      <c r="I4" s="663"/>
      <c r="J4" s="663"/>
      <c r="K4" s="663"/>
      <c r="L4" s="663"/>
      <c r="M4" s="663"/>
      <c r="N4" s="663"/>
      <c r="O4" s="663"/>
      <c r="P4" s="663"/>
      <c r="Q4" s="663"/>
      <c r="R4" s="663"/>
    </row>
    <row r="5" spans="1:18" x14ac:dyDescent="0.25">
      <c r="A5" s="668" t="s">
        <v>8</v>
      </c>
      <c r="B5" s="669" t="s">
        <v>9</v>
      </c>
      <c r="C5" s="670" t="s">
        <v>10</v>
      </c>
      <c r="D5" s="670"/>
      <c r="E5" s="670" t="s">
        <v>11</v>
      </c>
      <c r="F5" s="670" t="s">
        <v>139</v>
      </c>
      <c r="G5" s="670" t="s">
        <v>140</v>
      </c>
      <c r="H5" s="670" t="s">
        <v>141</v>
      </c>
      <c r="I5" s="670" t="s">
        <v>142</v>
      </c>
      <c r="J5" s="670" t="s">
        <v>143</v>
      </c>
      <c r="K5" s="670" t="s">
        <v>144</v>
      </c>
      <c r="L5" s="670" t="s">
        <v>145</v>
      </c>
      <c r="M5" s="671" t="s">
        <v>146</v>
      </c>
      <c r="N5" s="1037" t="s">
        <v>147</v>
      </c>
      <c r="O5" s="1038"/>
      <c r="P5" s="670" t="s">
        <v>56</v>
      </c>
      <c r="Q5" s="670" t="s">
        <v>23</v>
      </c>
      <c r="R5" s="671" t="s">
        <v>158</v>
      </c>
    </row>
    <row r="6" spans="1:18" x14ac:dyDescent="0.25">
      <c r="A6" s="668" t="s">
        <v>12</v>
      </c>
      <c r="B6" s="669" t="s">
        <v>13</v>
      </c>
      <c r="C6" s="670"/>
      <c r="D6" s="669"/>
      <c r="E6" s="670" t="s">
        <v>14</v>
      </c>
      <c r="F6" s="670" t="s">
        <v>15</v>
      </c>
      <c r="G6" s="670"/>
      <c r="H6" s="670"/>
      <c r="I6" s="670" t="s">
        <v>148</v>
      </c>
      <c r="J6" s="670" t="s">
        <v>149</v>
      </c>
      <c r="K6" s="670" t="s">
        <v>150</v>
      </c>
      <c r="L6" s="670" t="s">
        <v>150</v>
      </c>
      <c r="M6" s="672" t="s">
        <v>150</v>
      </c>
      <c r="N6" s="670" t="s">
        <v>151</v>
      </c>
      <c r="O6" s="670" t="s">
        <v>152</v>
      </c>
      <c r="P6" s="670" t="s">
        <v>153</v>
      </c>
      <c r="Q6" s="673" t="s">
        <v>24</v>
      </c>
      <c r="R6" s="668" t="s">
        <v>24</v>
      </c>
    </row>
    <row r="7" spans="1:18" x14ac:dyDescent="0.25">
      <c r="A7" s="668"/>
      <c r="B7" s="669"/>
      <c r="C7" s="670"/>
      <c r="D7" s="672" t="s">
        <v>20</v>
      </c>
      <c r="E7" s="670"/>
      <c r="F7" s="670"/>
      <c r="G7" s="670"/>
      <c r="H7" s="669"/>
      <c r="I7" s="669"/>
      <c r="J7" s="669"/>
      <c r="K7" s="669"/>
      <c r="L7" s="669"/>
      <c r="M7" s="669"/>
      <c r="N7" s="672" t="s">
        <v>154</v>
      </c>
      <c r="O7" s="670" t="s">
        <v>155</v>
      </c>
      <c r="P7" s="670"/>
      <c r="Q7" s="673" t="s">
        <v>25</v>
      </c>
      <c r="R7" s="668" t="s">
        <v>25</v>
      </c>
    </row>
    <row r="8" spans="1:18" x14ac:dyDescent="0.25">
      <c r="A8" s="674"/>
      <c r="B8" s="675"/>
      <c r="C8" s="676" t="s">
        <v>16</v>
      </c>
      <c r="D8" s="676" t="s">
        <v>21</v>
      </c>
      <c r="E8" s="676" t="s">
        <v>17</v>
      </c>
      <c r="F8" s="676" t="s">
        <v>18</v>
      </c>
      <c r="G8" s="676" t="s">
        <v>156</v>
      </c>
      <c r="H8" s="676" t="s">
        <v>19</v>
      </c>
      <c r="I8" s="676" t="s">
        <v>19</v>
      </c>
      <c r="J8" s="677" t="s">
        <v>19</v>
      </c>
      <c r="K8" s="677" t="s">
        <v>19</v>
      </c>
      <c r="L8" s="677" t="s">
        <v>19</v>
      </c>
      <c r="M8" s="677" t="s">
        <v>19</v>
      </c>
      <c r="N8" s="677" t="s">
        <v>19</v>
      </c>
      <c r="O8" s="677" t="s">
        <v>19</v>
      </c>
      <c r="P8" s="677" t="s">
        <v>19</v>
      </c>
      <c r="Q8" s="677" t="s">
        <v>19</v>
      </c>
      <c r="R8" s="677" t="s">
        <v>19</v>
      </c>
    </row>
    <row r="9" spans="1:18" s="384" customFormat="1" ht="12.9" customHeight="1" x14ac:dyDescent="0.3">
      <c r="A9" s="678">
        <v>1</v>
      </c>
      <c r="B9" s="679" t="s">
        <v>0</v>
      </c>
      <c r="C9" s="680">
        <v>73.7</v>
      </c>
      <c r="D9" s="681">
        <f>RANK(C9,$C$9:$C$41,)</f>
        <v>16</v>
      </c>
      <c r="E9" s="681">
        <v>59.7</v>
      </c>
      <c r="F9" s="681">
        <v>91</v>
      </c>
      <c r="G9" s="681">
        <v>37</v>
      </c>
      <c r="H9" s="681"/>
      <c r="I9" s="681"/>
      <c r="J9" s="681"/>
      <c r="K9" s="681"/>
      <c r="L9" s="681"/>
      <c r="M9" s="681"/>
      <c r="N9" s="681"/>
      <c r="O9" s="682"/>
      <c r="P9" s="683"/>
      <c r="Q9" s="684"/>
      <c r="R9" s="685" t="s">
        <v>159</v>
      </c>
    </row>
    <row r="10" spans="1:18" s="384" customFormat="1" ht="12.9" customHeight="1" x14ac:dyDescent="0.3">
      <c r="A10" s="686">
        <v>2</v>
      </c>
      <c r="B10" s="687" t="s">
        <v>27</v>
      </c>
      <c r="C10" s="680">
        <v>72</v>
      </c>
      <c r="D10" s="681">
        <f t="shared" ref="D10:D41" si="0">RANK(C10,$C$9:$C$41,)</f>
        <v>18</v>
      </c>
      <c r="E10" s="681">
        <v>60.2</v>
      </c>
      <c r="F10" s="681">
        <v>87</v>
      </c>
      <c r="G10" s="681">
        <v>36</v>
      </c>
      <c r="H10" s="681"/>
      <c r="I10" s="681"/>
      <c r="J10" s="681"/>
      <c r="K10" s="681"/>
      <c r="L10" s="681"/>
      <c r="M10" s="681"/>
      <c r="N10" s="681"/>
      <c r="O10" s="682"/>
      <c r="P10" s="683"/>
      <c r="Q10" s="684"/>
      <c r="R10" s="688" t="s">
        <v>160</v>
      </c>
    </row>
    <row r="11" spans="1:18" s="384" customFormat="1" ht="12.9" customHeight="1" x14ac:dyDescent="0.3">
      <c r="A11" s="686">
        <v>3</v>
      </c>
      <c r="B11" s="687" t="s">
        <v>206</v>
      </c>
      <c r="C11" s="680">
        <v>78</v>
      </c>
      <c r="D11" s="681">
        <f t="shared" si="0"/>
        <v>9</v>
      </c>
      <c r="E11" s="681">
        <v>60.2</v>
      </c>
      <c r="F11" s="681">
        <v>105</v>
      </c>
      <c r="G11" s="681">
        <v>30</v>
      </c>
      <c r="H11" s="681"/>
      <c r="I11" s="681"/>
      <c r="J11" s="681"/>
      <c r="K11" s="681"/>
      <c r="L11" s="681"/>
      <c r="M11" s="681"/>
      <c r="N11" s="681"/>
      <c r="O11" s="682"/>
      <c r="P11" s="683"/>
      <c r="Q11" s="684"/>
      <c r="R11" s="688" t="s">
        <v>161</v>
      </c>
    </row>
    <row r="12" spans="1:18" s="384" customFormat="1" ht="12.9" customHeight="1" x14ac:dyDescent="0.3">
      <c r="A12" s="686">
        <v>4</v>
      </c>
      <c r="B12" s="687" t="s">
        <v>208</v>
      </c>
      <c r="C12" s="680">
        <v>62.1</v>
      </c>
      <c r="D12" s="681">
        <f t="shared" si="0"/>
        <v>23</v>
      </c>
      <c r="E12" s="681">
        <v>59.1</v>
      </c>
      <c r="F12" s="681">
        <v>122</v>
      </c>
      <c r="G12" s="681">
        <v>33</v>
      </c>
      <c r="H12" s="681"/>
      <c r="I12" s="681"/>
      <c r="J12" s="681"/>
      <c r="K12" s="681"/>
      <c r="L12" s="681"/>
      <c r="M12" s="681"/>
      <c r="N12" s="681"/>
      <c r="O12" s="682"/>
      <c r="P12" s="683"/>
      <c r="Q12" s="684"/>
      <c r="R12" s="688"/>
    </row>
    <row r="13" spans="1:18" s="384" customFormat="1" ht="12.9" customHeight="1" x14ac:dyDescent="0.3">
      <c r="A13" s="686">
        <v>5</v>
      </c>
      <c r="B13" s="687" t="s">
        <v>179</v>
      </c>
      <c r="C13" s="680">
        <v>79</v>
      </c>
      <c r="D13" s="681">
        <f t="shared" si="0"/>
        <v>8</v>
      </c>
      <c r="E13" s="681">
        <v>60.4</v>
      </c>
      <c r="F13" s="681">
        <v>102</v>
      </c>
      <c r="G13" s="681">
        <v>33</v>
      </c>
      <c r="H13" s="681"/>
      <c r="I13" s="681"/>
      <c r="J13" s="681"/>
      <c r="K13" s="681"/>
      <c r="L13" s="681"/>
      <c r="M13" s="681"/>
      <c r="N13" s="681"/>
      <c r="O13" s="682"/>
      <c r="P13" s="683"/>
      <c r="Q13" s="684"/>
      <c r="R13" s="688"/>
    </row>
    <row r="14" spans="1:18" s="384" customFormat="1" ht="12.9" customHeight="1" x14ac:dyDescent="0.3">
      <c r="A14" s="686">
        <v>6</v>
      </c>
      <c r="B14" s="687" t="s">
        <v>211</v>
      </c>
      <c r="C14" s="680">
        <v>59.7</v>
      </c>
      <c r="D14" s="681">
        <f t="shared" si="0"/>
        <v>28</v>
      </c>
      <c r="E14" s="681">
        <v>62.5</v>
      </c>
      <c r="F14" s="681">
        <v>103</v>
      </c>
      <c r="G14" s="681">
        <v>35</v>
      </c>
      <c r="H14" s="681"/>
      <c r="I14" s="681"/>
      <c r="J14" s="681"/>
      <c r="K14" s="681"/>
      <c r="L14" s="681"/>
      <c r="M14" s="681"/>
      <c r="N14" s="681"/>
      <c r="O14" s="682"/>
      <c r="P14" s="683"/>
      <c r="Q14" s="684"/>
      <c r="R14" s="688"/>
    </row>
    <row r="15" spans="1:18" s="384" customFormat="1" ht="12.9" customHeight="1" x14ac:dyDescent="0.3">
      <c r="A15" s="686">
        <v>7</v>
      </c>
      <c r="B15" s="687" t="s">
        <v>213</v>
      </c>
      <c r="C15" s="680">
        <v>67.900000000000006</v>
      </c>
      <c r="D15" s="681">
        <f t="shared" si="0"/>
        <v>21</v>
      </c>
      <c r="E15" s="681">
        <v>60.9</v>
      </c>
      <c r="F15" s="681">
        <v>106</v>
      </c>
      <c r="G15" s="681">
        <v>34</v>
      </c>
      <c r="H15" s="681"/>
      <c r="I15" s="681"/>
      <c r="J15" s="681"/>
      <c r="K15" s="681"/>
      <c r="L15" s="681"/>
      <c r="M15" s="681"/>
      <c r="N15" s="681"/>
      <c r="O15" s="682"/>
      <c r="P15" s="683"/>
      <c r="Q15" s="684"/>
      <c r="R15" s="688"/>
    </row>
    <row r="16" spans="1:18" s="384" customFormat="1" ht="12.9" customHeight="1" x14ac:dyDescent="0.3">
      <c r="A16" s="686">
        <v>8</v>
      </c>
      <c r="B16" s="687" t="s">
        <v>215</v>
      </c>
      <c r="C16" s="680">
        <v>60.7</v>
      </c>
      <c r="D16" s="681">
        <f t="shared" si="0"/>
        <v>26</v>
      </c>
      <c r="E16" s="681">
        <v>61.3</v>
      </c>
      <c r="F16" s="681">
        <v>95</v>
      </c>
      <c r="G16" s="681">
        <v>33</v>
      </c>
      <c r="H16" s="681"/>
      <c r="I16" s="681"/>
      <c r="J16" s="681"/>
      <c r="K16" s="681"/>
      <c r="L16" s="681"/>
      <c r="M16" s="681"/>
      <c r="N16" s="681"/>
      <c r="O16" s="682"/>
      <c r="P16" s="683"/>
      <c r="Q16" s="684"/>
      <c r="R16" s="688"/>
    </row>
    <row r="17" spans="1:18" s="384" customFormat="1" ht="12.9" customHeight="1" x14ac:dyDescent="0.3">
      <c r="A17" s="686">
        <v>9</v>
      </c>
      <c r="B17" s="687" t="s">
        <v>217</v>
      </c>
      <c r="C17" s="680">
        <v>83.7</v>
      </c>
      <c r="D17" s="681">
        <f t="shared" si="0"/>
        <v>6</v>
      </c>
      <c r="E17" s="681">
        <v>61.4</v>
      </c>
      <c r="F17" s="681">
        <v>98</v>
      </c>
      <c r="G17" s="681">
        <v>31</v>
      </c>
      <c r="H17" s="681"/>
      <c r="I17" s="681"/>
      <c r="J17" s="681"/>
      <c r="K17" s="681"/>
      <c r="L17" s="681"/>
      <c r="M17" s="681"/>
      <c r="N17" s="681"/>
      <c r="O17" s="682"/>
      <c r="P17" s="683"/>
      <c r="Q17" s="684"/>
      <c r="R17" s="688"/>
    </row>
    <row r="18" spans="1:18" s="384" customFormat="1" ht="12.9" customHeight="1" x14ac:dyDescent="0.3">
      <c r="A18" s="686">
        <v>10</v>
      </c>
      <c r="B18" s="687" t="s">
        <v>219</v>
      </c>
      <c r="C18" s="680">
        <v>69.3</v>
      </c>
      <c r="D18" s="681">
        <f t="shared" si="0"/>
        <v>19</v>
      </c>
      <c r="E18" s="681">
        <v>60.8</v>
      </c>
      <c r="F18" s="681">
        <v>93</v>
      </c>
      <c r="G18" s="681">
        <v>35</v>
      </c>
      <c r="H18" s="681"/>
      <c r="I18" s="681"/>
      <c r="J18" s="681"/>
      <c r="K18" s="681"/>
      <c r="L18" s="681"/>
      <c r="M18" s="681"/>
      <c r="N18" s="681"/>
      <c r="O18" s="682"/>
      <c r="P18" s="683"/>
      <c r="Q18" s="684"/>
      <c r="R18" s="688"/>
    </row>
    <row r="19" spans="1:18" s="384" customFormat="1" ht="12.9" customHeight="1" x14ac:dyDescent="0.3">
      <c r="A19" s="686">
        <v>11</v>
      </c>
      <c r="B19" s="687" t="s">
        <v>221</v>
      </c>
      <c r="C19" s="680">
        <v>85.6</v>
      </c>
      <c r="D19" s="681">
        <f t="shared" si="0"/>
        <v>2</v>
      </c>
      <c r="E19" s="681">
        <v>61.9</v>
      </c>
      <c r="F19" s="681">
        <v>100</v>
      </c>
      <c r="G19" s="681">
        <v>39</v>
      </c>
      <c r="H19" s="681"/>
      <c r="I19" s="681"/>
      <c r="J19" s="681"/>
      <c r="K19" s="681"/>
      <c r="L19" s="681"/>
      <c r="M19" s="681"/>
      <c r="N19" s="681"/>
      <c r="O19" s="682"/>
      <c r="P19" s="683"/>
      <c r="Q19" s="684"/>
      <c r="R19" s="688"/>
    </row>
    <row r="20" spans="1:18" s="384" customFormat="1" ht="12.9" customHeight="1" x14ac:dyDescent="0.3">
      <c r="A20" s="686">
        <v>12</v>
      </c>
      <c r="B20" s="687" t="s">
        <v>223</v>
      </c>
      <c r="C20" s="680">
        <v>91.7</v>
      </c>
      <c r="D20" s="681">
        <f t="shared" si="0"/>
        <v>1</v>
      </c>
      <c r="E20" s="681">
        <v>61.5</v>
      </c>
      <c r="F20" s="681">
        <v>94</v>
      </c>
      <c r="G20" s="681">
        <v>36</v>
      </c>
      <c r="H20" s="681"/>
      <c r="I20" s="681"/>
      <c r="J20" s="681"/>
      <c r="K20" s="681"/>
      <c r="L20" s="681"/>
      <c r="M20" s="681"/>
      <c r="N20" s="681"/>
      <c r="O20" s="682"/>
      <c r="P20" s="683"/>
      <c r="Q20" s="684"/>
      <c r="R20" s="688"/>
    </row>
    <row r="21" spans="1:18" s="384" customFormat="1" ht="12.9" customHeight="1" x14ac:dyDescent="0.3">
      <c r="A21" s="686">
        <v>13</v>
      </c>
      <c r="B21" s="687" t="s">
        <v>225</v>
      </c>
      <c r="C21" s="680">
        <v>83.5</v>
      </c>
      <c r="D21" s="681">
        <f t="shared" si="0"/>
        <v>7</v>
      </c>
      <c r="E21" s="681">
        <v>60.6</v>
      </c>
      <c r="F21" s="681">
        <v>95</v>
      </c>
      <c r="G21" s="681">
        <v>36</v>
      </c>
      <c r="H21" s="681"/>
      <c r="I21" s="681"/>
      <c r="J21" s="681"/>
      <c r="K21" s="681"/>
      <c r="L21" s="681"/>
      <c r="M21" s="681"/>
      <c r="N21" s="681"/>
      <c r="O21" s="682"/>
      <c r="P21" s="683"/>
      <c r="Q21" s="684"/>
      <c r="R21" s="688"/>
    </row>
    <row r="22" spans="1:18" s="384" customFormat="1" ht="12.9" customHeight="1" x14ac:dyDescent="0.3">
      <c r="A22" s="686">
        <v>14</v>
      </c>
      <c r="B22" s="687" t="s">
        <v>227</v>
      </c>
      <c r="C22" s="680">
        <v>61.6</v>
      </c>
      <c r="D22" s="681">
        <f t="shared" si="0"/>
        <v>24</v>
      </c>
      <c r="E22" s="681">
        <v>59.7</v>
      </c>
      <c r="F22" s="681">
        <v>108</v>
      </c>
      <c r="G22" s="681">
        <v>40</v>
      </c>
      <c r="H22" s="681"/>
      <c r="I22" s="681"/>
      <c r="J22" s="681"/>
      <c r="K22" s="681"/>
      <c r="L22" s="681"/>
      <c r="M22" s="681"/>
      <c r="N22" s="681"/>
      <c r="O22" s="682"/>
      <c r="P22" s="683"/>
      <c r="Q22" s="684"/>
      <c r="R22" s="688"/>
    </row>
    <row r="23" spans="1:18" s="384" customFormat="1" ht="12.9" customHeight="1" x14ac:dyDescent="0.3">
      <c r="A23" s="686">
        <v>15</v>
      </c>
      <c r="B23" s="687" t="s">
        <v>229</v>
      </c>
      <c r="C23" s="680">
        <v>68.599999999999994</v>
      </c>
      <c r="D23" s="681">
        <f t="shared" si="0"/>
        <v>20</v>
      </c>
      <c r="E23" s="681">
        <v>60.7</v>
      </c>
      <c r="F23" s="681">
        <v>102</v>
      </c>
      <c r="G23" s="681">
        <v>36</v>
      </c>
      <c r="H23" s="681"/>
      <c r="I23" s="681"/>
      <c r="J23" s="681"/>
      <c r="K23" s="681"/>
      <c r="L23" s="681"/>
      <c r="M23" s="681"/>
      <c r="N23" s="681"/>
      <c r="O23" s="682"/>
      <c r="P23" s="683"/>
      <c r="Q23" s="684"/>
      <c r="R23" s="688"/>
    </row>
    <row r="24" spans="1:18" s="384" customFormat="1" ht="12.9" customHeight="1" x14ac:dyDescent="0.3">
      <c r="A24" s="686">
        <v>16</v>
      </c>
      <c r="B24" s="687" t="s">
        <v>231</v>
      </c>
      <c r="C24" s="680">
        <v>77.400000000000006</v>
      </c>
      <c r="D24" s="681">
        <f t="shared" si="0"/>
        <v>12</v>
      </c>
      <c r="E24" s="681">
        <v>59.4</v>
      </c>
      <c r="F24" s="681">
        <v>109</v>
      </c>
      <c r="G24" s="681">
        <v>41</v>
      </c>
      <c r="H24" s="681"/>
      <c r="I24" s="681"/>
      <c r="J24" s="681"/>
      <c r="K24" s="681"/>
      <c r="L24" s="681"/>
      <c r="M24" s="681"/>
      <c r="N24" s="681"/>
      <c r="O24" s="682"/>
      <c r="P24" s="683"/>
      <c r="Q24" s="684"/>
      <c r="R24" s="688"/>
    </row>
    <row r="25" spans="1:18" s="384" customFormat="1" ht="12.9" customHeight="1" x14ac:dyDescent="0.3">
      <c r="A25" s="686">
        <v>17</v>
      </c>
      <c r="B25" s="687" t="s">
        <v>233</v>
      </c>
      <c r="C25" s="680">
        <v>77.900000000000006</v>
      </c>
      <c r="D25" s="681">
        <f t="shared" si="0"/>
        <v>10</v>
      </c>
      <c r="E25" s="681">
        <v>61.1</v>
      </c>
      <c r="F25" s="681">
        <v>103</v>
      </c>
      <c r="G25" s="681">
        <v>37</v>
      </c>
      <c r="H25" s="681"/>
      <c r="I25" s="681"/>
      <c r="J25" s="681"/>
      <c r="K25" s="681"/>
      <c r="L25" s="681"/>
      <c r="M25" s="681"/>
      <c r="N25" s="681"/>
      <c r="O25" s="682"/>
      <c r="P25" s="683"/>
      <c r="Q25" s="684"/>
      <c r="R25" s="688"/>
    </row>
    <row r="26" spans="1:18" s="384" customFormat="1" ht="12.9" customHeight="1" x14ac:dyDescent="0.3">
      <c r="A26" s="686">
        <v>18</v>
      </c>
      <c r="B26" s="687" t="s">
        <v>235</v>
      </c>
      <c r="C26" s="680">
        <v>84.1</v>
      </c>
      <c r="D26" s="681">
        <f t="shared" si="0"/>
        <v>4</v>
      </c>
      <c r="E26" s="681">
        <v>60.4</v>
      </c>
      <c r="F26" s="681">
        <v>97</v>
      </c>
      <c r="G26" s="681">
        <v>36</v>
      </c>
      <c r="H26" s="681"/>
      <c r="I26" s="681"/>
      <c r="J26" s="681"/>
      <c r="K26" s="681"/>
      <c r="L26" s="681"/>
      <c r="M26" s="681"/>
      <c r="N26" s="681"/>
      <c r="O26" s="682"/>
      <c r="P26" s="683"/>
      <c r="Q26" s="684"/>
      <c r="R26" s="688"/>
    </row>
    <row r="27" spans="1:18" s="384" customFormat="1" ht="12.9" customHeight="1" x14ac:dyDescent="0.3">
      <c r="A27" s="686">
        <v>19</v>
      </c>
      <c r="B27" s="687" t="s">
        <v>237</v>
      </c>
      <c r="C27" s="680">
        <v>83.8</v>
      </c>
      <c r="D27" s="681">
        <f t="shared" si="0"/>
        <v>5</v>
      </c>
      <c r="E27" s="681">
        <v>57.7</v>
      </c>
      <c r="F27" s="681">
        <v>93</v>
      </c>
      <c r="G27" s="681">
        <v>32</v>
      </c>
      <c r="H27" s="681"/>
      <c r="I27" s="681"/>
      <c r="J27" s="681"/>
      <c r="K27" s="681"/>
      <c r="L27" s="681"/>
      <c r="M27" s="681"/>
      <c r="N27" s="681"/>
      <c r="O27" s="682"/>
      <c r="P27" s="683"/>
      <c r="Q27" s="684"/>
      <c r="R27" s="688"/>
    </row>
    <row r="28" spans="1:18" s="384" customFormat="1" ht="12.9" customHeight="1" x14ac:dyDescent="0.3">
      <c r="A28" s="686">
        <v>20</v>
      </c>
      <c r="B28" s="687" t="s">
        <v>239</v>
      </c>
      <c r="C28" s="680">
        <v>53.1</v>
      </c>
      <c r="D28" s="681">
        <f t="shared" si="0"/>
        <v>32</v>
      </c>
      <c r="E28" s="681">
        <v>58.1</v>
      </c>
      <c r="F28" s="681">
        <v>122</v>
      </c>
      <c r="G28" s="681">
        <v>35</v>
      </c>
      <c r="H28" s="681"/>
      <c r="I28" s="681"/>
      <c r="J28" s="681"/>
      <c r="K28" s="681"/>
      <c r="L28" s="681"/>
      <c r="M28" s="681"/>
      <c r="N28" s="681"/>
      <c r="O28" s="682"/>
      <c r="P28" s="683"/>
      <c r="Q28" s="684"/>
      <c r="R28" s="688"/>
    </row>
    <row r="29" spans="1:18" s="384" customFormat="1" ht="12.9" customHeight="1" x14ac:dyDescent="0.3">
      <c r="A29" s="686">
        <v>21</v>
      </c>
      <c r="B29" s="687" t="s">
        <v>242</v>
      </c>
      <c r="C29" s="680">
        <v>59.4</v>
      </c>
      <c r="D29" s="681">
        <f t="shared" si="0"/>
        <v>29</v>
      </c>
      <c r="E29" s="681">
        <v>57.3</v>
      </c>
      <c r="F29" s="681">
        <v>123</v>
      </c>
      <c r="G29" s="681">
        <v>40</v>
      </c>
      <c r="H29" s="681"/>
      <c r="I29" s="681"/>
      <c r="J29" s="681"/>
      <c r="K29" s="681"/>
      <c r="L29" s="681"/>
      <c r="M29" s="681"/>
      <c r="N29" s="681"/>
      <c r="O29" s="682"/>
      <c r="P29" s="683"/>
      <c r="Q29" s="684"/>
      <c r="R29" s="688"/>
    </row>
    <row r="30" spans="1:18" s="384" customFormat="1" ht="12.9" customHeight="1" x14ac:dyDescent="0.3">
      <c r="A30" s="686">
        <v>22</v>
      </c>
      <c r="B30" s="687" t="s">
        <v>244</v>
      </c>
      <c r="C30" s="680">
        <v>50.6</v>
      </c>
      <c r="D30" s="681">
        <f t="shared" si="0"/>
        <v>33</v>
      </c>
      <c r="E30" s="681">
        <v>60.8</v>
      </c>
      <c r="F30" s="681">
        <v>122</v>
      </c>
      <c r="G30" s="681">
        <v>28</v>
      </c>
      <c r="H30" s="681"/>
      <c r="I30" s="681"/>
      <c r="J30" s="681"/>
      <c r="K30" s="681"/>
      <c r="L30" s="681"/>
      <c r="M30" s="681"/>
      <c r="N30" s="681"/>
      <c r="O30" s="682"/>
      <c r="P30" s="683"/>
      <c r="Q30" s="684"/>
      <c r="R30" s="688"/>
    </row>
    <row r="31" spans="1:18" s="384" customFormat="1" ht="12.9" customHeight="1" x14ac:dyDescent="0.3">
      <c r="A31" s="686">
        <v>23</v>
      </c>
      <c r="B31" s="687" t="s">
        <v>246</v>
      </c>
      <c r="C31" s="680">
        <v>60.3</v>
      </c>
      <c r="D31" s="681">
        <f t="shared" si="0"/>
        <v>27</v>
      </c>
      <c r="E31" s="681">
        <v>60.3</v>
      </c>
      <c r="F31" s="681">
        <v>99</v>
      </c>
      <c r="G31" s="681">
        <v>36</v>
      </c>
      <c r="H31" s="681"/>
      <c r="I31" s="681"/>
      <c r="J31" s="681"/>
      <c r="K31" s="681"/>
      <c r="L31" s="681"/>
      <c r="M31" s="681"/>
      <c r="N31" s="681"/>
      <c r="O31" s="682"/>
      <c r="P31" s="683"/>
      <c r="Q31" s="684"/>
      <c r="R31" s="688"/>
    </row>
    <row r="32" spans="1:18" s="384" customFormat="1" ht="12.9" customHeight="1" x14ac:dyDescent="0.3">
      <c r="A32" s="686">
        <v>24</v>
      </c>
      <c r="B32" s="687" t="s">
        <v>248</v>
      </c>
      <c r="C32" s="680">
        <v>61</v>
      </c>
      <c r="D32" s="681">
        <f t="shared" si="0"/>
        <v>25</v>
      </c>
      <c r="E32" s="681">
        <v>58.4</v>
      </c>
      <c r="F32" s="681">
        <v>93</v>
      </c>
      <c r="G32" s="681">
        <v>32</v>
      </c>
      <c r="H32" s="681"/>
      <c r="I32" s="681"/>
      <c r="J32" s="681"/>
      <c r="K32" s="681"/>
      <c r="L32" s="681"/>
      <c r="M32" s="681"/>
      <c r="N32" s="681"/>
      <c r="O32" s="682"/>
      <c r="P32" s="683"/>
      <c r="Q32" s="684"/>
      <c r="R32" s="688"/>
    </row>
    <row r="33" spans="1:18" s="384" customFormat="1" ht="12.9" customHeight="1" x14ac:dyDescent="0.3">
      <c r="A33" s="686">
        <v>25</v>
      </c>
      <c r="B33" s="687" t="s">
        <v>250</v>
      </c>
      <c r="C33" s="680">
        <v>73</v>
      </c>
      <c r="D33" s="681">
        <f t="shared" si="0"/>
        <v>17</v>
      </c>
      <c r="E33" s="681">
        <v>62.8</v>
      </c>
      <c r="F33" s="681">
        <v>96</v>
      </c>
      <c r="G33" s="681">
        <v>33</v>
      </c>
      <c r="H33" s="681"/>
      <c r="I33" s="681"/>
      <c r="J33" s="681"/>
      <c r="K33" s="681"/>
      <c r="L33" s="681"/>
      <c r="M33" s="681"/>
      <c r="N33" s="681"/>
      <c r="O33" s="682"/>
      <c r="P33" s="683"/>
      <c r="Q33" s="684"/>
      <c r="R33" s="688"/>
    </row>
    <row r="34" spans="1:18" s="384" customFormat="1" ht="12.9" customHeight="1" x14ac:dyDescent="0.3">
      <c r="A34" s="686">
        <v>26</v>
      </c>
      <c r="B34" s="687" t="s">
        <v>252</v>
      </c>
      <c r="C34" s="680">
        <v>64.599999999999994</v>
      </c>
      <c r="D34" s="681">
        <f t="shared" si="0"/>
        <v>22</v>
      </c>
      <c r="E34" s="681">
        <v>60.3</v>
      </c>
      <c r="F34" s="681">
        <v>106</v>
      </c>
      <c r="G34" s="681">
        <v>38</v>
      </c>
      <c r="H34" s="681"/>
      <c r="I34" s="681"/>
      <c r="J34" s="681"/>
      <c r="K34" s="681"/>
      <c r="L34" s="681"/>
      <c r="M34" s="681"/>
      <c r="N34" s="681"/>
      <c r="O34" s="682"/>
      <c r="P34" s="683"/>
      <c r="Q34" s="684"/>
      <c r="R34" s="688"/>
    </row>
    <row r="35" spans="1:18" s="384" customFormat="1" ht="12.9" customHeight="1" x14ac:dyDescent="0.3">
      <c r="A35" s="686">
        <v>27</v>
      </c>
      <c r="B35" s="687" t="s">
        <v>254</v>
      </c>
      <c r="C35" s="680">
        <v>56.9</v>
      </c>
      <c r="D35" s="681">
        <f t="shared" si="0"/>
        <v>30</v>
      </c>
      <c r="E35" s="681">
        <v>60.4</v>
      </c>
      <c r="F35" s="681">
        <v>107</v>
      </c>
      <c r="G35" s="681">
        <v>32</v>
      </c>
      <c r="H35" s="681"/>
      <c r="I35" s="681"/>
      <c r="J35" s="681"/>
      <c r="K35" s="681"/>
      <c r="L35" s="681"/>
      <c r="M35" s="681"/>
      <c r="N35" s="681"/>
      <c r="O35" s="682"/>
      <c r="P35" s="683"/>
      <c r="Q35" s="684"/>
      <c r="R35" s="688"/>
    </row>
    <row r="36" spans="1:18" s="384" customFormat="1" ht="12.9" customHeight="1" x14ac:dyDescent="0.3">
      <c r="A36" s="686">
        <v>28</v>
      </c>
      <c r="B36" s="687" t="s">
        <v>256</v>
      </c>
      <c r="C36" s="680">
        <v>77.8</v>
      </c>
      <c r="D36" s="681">
        <f t="shared" si="0"/>
        <v>11</v>
      </c>
      <c r="E36" s="681">
        <v>62.1</v>
      </c>
      <c r="F36" s="681">
        <v>95</v>
      </c>
      <c r="G36" s="681">
        <v>36</v>
      </c>
      <c r="H36" s="681"/>
      <c r="I36" s="681"/>
      <c r="J36" s="681"/>
      <c r="K36" s="681"/>
      <c r="L36" s="681"/>
      <c r="M36" s="681"/>
      <c r="N36" s="681"/>
      <c r="O36" s="682"/>
      <c r="P36" s="683"/>
      <c r="Q36" s="684"/>
      <c r="R36" s="688"/>
    </row>
    <row r="37" spans="1:18" s="384" customFormat="1" ht="12.9" customHeight="1" x14ac:dyDescent="0.3">
      <c r="A37" s="686">
        <v>29</v>
      </c>
      <c r="B37" s="687" t="s">
        <v>258</v>
      </c>
      <c r="C37" s="680">
        <v>56.6</v>
      </c>
      <c r="D37" s="681">
        <f t="shared" si="0"/>
        <v>31</v>
      </c>
      <c r="E37" s="681">
        <v>63.1</v>
      </c>
      <c r="F37" s="681">
        <v>97</v>
      </c>
      <c r="G37" s="681">
        <v>32</v>
      </c>
      <c r="H37" s="681"/>
      <c r="I37" s="681"/>
      <c r="J37" s="681"/>
      <c r="K37" s="681"/>
      <c r="L37" s="681"/>
      <c r="M37" s="681"/>
      <c r="N37" s="681"/>
      <c r="O37" s="682"/>
      <c r="P37" s="683"/>
      <c r="Q37" s="684"/>
      <c r="R37" s="688"/>
    </row>
    <row r="38" spans="1:18" s="384" customFormat="1" ht="12.9" customHeight="1" x14ac:dyDescent="0.3">
      <c r="A38" s="686">
        <v>30</v>
      </c>
      <c r="B38" s="687" t="s">
        <v>260</v>
      </c>
      <c r="C38" s="680">
        <v>76.2</v>
      </c>
      <c r="D38" s="681">
        <f t="shared" si="0"/>
        <v>14</v>
      </c>
      <c r="E38" s="681">
        <v>61.3</v>
      </c>
      <c r="F38" s="681">
        <v>96</v>
      </c>
      <c r="G38" s="681">
        <v>29</v>
      </c>
      <c r="H38" s="681"/>
      <c r="I38" s="681"/>
      <c r="J38" s="681"/>
      <c r="K38" s="681"/>
      <c r="L38" s="681"/>
      <c r="M38" s="681"/>
      <c r="N38" s="681"/>
      <c r="O38" s="682"/>
      <c r="P38" s="683"/>
      <c r="Q38" s="684"/>
      <c r="R38" s="688"/>
    </row>
    <row r="39" spans="1:18" s="384" customFormat="1" ht="12.9" customHeight="1" x14ac:dyDescent="0.3">
      <c r="A39" s="686">
        <v>31</v>
      </c>
      <c r="B39" s="687" t="s">
        <v>262</v>
      </c>
      <c r="C39" s="680">
        <v>75.7</v>
      </c>
      <c r="D39" s="681">
        <f t="shared" si="0"/>
        <v>15</v>
      </c>
      <c r="E39" s="681">
        <v>60.9</v>
      </c>
      <c r="F39" s="681">
        <v>98</v>
      </c>
      <c r="G39" s="681">
        <v>32</v>
      </c>
      <c r="H39" s="681"/>
      <c r="I39" s="681"/>
      <c r="J39" s="681"/>
      <c r="K39" s="681"/>
      <c r="L39" s="681"/>
      <c r="M39" s="681"/>
      <c r="N39" s="681"/>
      <c r="O39" s="682"/>
      <c r="P39" s="683"/>
      <c r="Q39" s="684"/>
      <c r="R39" s="688"/>
    </row>
    <row r="40" spans="1:18" s="384" customFormat="1" ht="12.9" customHeight="1" x14ac:dyDescent="0.3">
      <c r="A40" s="686">
        <v>32</v>
      </c>
      <c r="B40" s="687" t="s">
        <v>263</v>
      </c>
      <c r="C40" s="680">
        <v>76.900000000000006</v>
      </c>
      <c r="D40" s="681">
        <f t="shared" si="0"/>
        <v>13</v>
      </c>
      <c r="E40" s="681">
        <v>60.9</v>
      </c>
      <c r="F40" s="681">
        <v>99</v>
      </c>
      <c r="G40" s="681">
        <v>33</v>
      </c>
      <c r="H40" s="681"/>
      <c r="I40" s="681"/>
      <c r="J40" s="681"/>
      <c r="K40" s="681"/>
      <c r="L40" s="681"/>
      <c r="M40" s="681"/>
      <c r="N40" s="681"/>
      <c r="O40" s="682"/>
      <c r="P40" s="683"/>
      <c r="Q40" s="684"/>
      <c r="R40" s="688"/>
    </row>
    <row r="41" spans="1:18" s="696" customFormat="1" ht="12.9" customHeight="1" x14ac:dyDescent="0.3">
      <c r="A41" s="689">
        <v>33</v>
      </c>
      <c r="B41" s="690" t="s">
        <v>264</v>
      </c>
      <c r="C41" s="691">
        <v>85.2</v>
      </c>
      <c r="D41" s="692">
        <f t="shared" si="0"/>
        <v>3</v>
      </c>
      <c r="E41" s="692">
        <v>60.8</v>
      </c>
      <c r="F41" s="692">
        <v>93</v>
      </c>
      <c r="G41" s="692">
        <v>36</v>
      </c>
      <c r="H41" s="692"/>
      <c r="I41" s="692"/>
      <c r="J41" s="692"/>
      <c r="K41" s="692"/>
      <c r="L41" s="692"/>
      <c r="M41" s="692"/>
      <c r="N41" s="692"/>
      <c r="O41" s="693"/>
      <c r="P41" s="690"/>
      <c r="Q41" s="694"/>
      <c r="R41" s="695"/>
    </row>
    <row r="42" spans="1:18" s="384" customFormat="1" ht="13" x14ac:dyDescent="0.3">
      <c r="A42" s="696" t="s">
        <v>26</v>
      </c>
      <c r="B42" s="696"/>
      <c r="C42" s="697">
        <f>AVERAGE(C9:C41)</f>
        <v>71.139393939393926</v>
      </c>
      <c r="D42" s="698"/>
      <c r="E42" s="697">
        <f>AVERAGE(E9:E41)</f>
        <v>60.515151515151516</v>
      </c>
      <c r="F42" s="699">
        <f>AVERAGE(F9:F41)</f>
        <v>101.48484848484848</v>
      </c>
      <c r="G42" s="699">
        <f>AVERAGE(G9:G41)</f>
        <v>34.606060606060609</v>
      </c>
      <c r="H42" s="698"/>
      <c r="I42" s="698"/>
      <c r="J42" s="698"/>
      <c r="K42" s="698"/>
      <c r="L42" s="698"/>
      <c r="M42" s="698"/>
      <c r="N42" s="698"/>
      <c r="O42" s="698"/>
      <c r="P42" s="696"/>
      <c r="Q42" s="696"/>
      <c r="R42" s="696"/>
    </row>
    <row r="43" spans="1:18" s="384" customFormat="1" ht="13" x14ac:dyDescent="0.3"/>
    <row r="44" spans="1:18" s="384" customFormat="1" ht="13" x14ac:dyDescent="0.3">
      <c r="A44" s="384" t="s">
        <v>157</v>
      </c>
    </row>
    <row r="45" spans="1:18" s="384" customFormat="1" ht="13" x14ac:dyDescent="0.3"/>
  </sheetData>
  <mergeCells count="6">
    <mergeCell ref="N5:O5"/>
    <mergeCell ref="B1:H1"/>
    <mergeCell ref="J1:K1"/>
    <mergeCell ref="C2:F2"/>
    <mergeCell ref="H2:I2"/>
    <mergeCell ref="K2:L2"/>
  </mergeCells>
  <printOptions horizontalCentered="1" gridLinesSet="0"/>
  <pageMargins left="0.5" right="0.5" top="1.1000000000000001" bottom="0.25" header="0.25" footer="0.5"/>
  <pageSetup scale="78" orientation="landscape" horizontalDpi="4294967292" r:id="rId1"/>
  <headerFooter alignWithMargins="0">
    <oddHeader>&amp;C2015-2016 UNIFORM SOUTHERN SOFT RED WINTER WHEAT NURSERY
DATA SHEET</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showGridLines="0" topLeftCell="C1" zoomScale="110" zoomScaleNormal="110" workbookViewId="0">
      <selection activeCell="W11" sqref="W11"/>
    </sheetView>
  </sheetViews>
  <sheetFormatPr defaultColWidth="9.08984375" defaultRowHeight="10" x14ac:dyDescent="0.2"/>
  <cols>
    <col min="1" max="1" width="9.08984375" style="703"/>
    <col min="2" max="2" width="18.08984375" style="703" customWidth="1"/>
    <col min="3" max="3" width="9.08984375" style="743"/>
    <col min="4" max="4" width="4.453125" style="759" customWidth="1"/>
    <col min="5" max="5" width="9.08984375" style="743"/>
    <col min="6" max="6" width="9.08984375" style="703"/>
    <col min="7" max="8" width="9.08984375" style="743"/>
    <col min="9" max="12" width="9.08984375" style="703"/>
    <col min="13" max="14" width="9.6328125" style="759" customWidth="1"/>
    <col min="15" max="16" width="9.08984375" style="703"/>
    <col min="17" max="18" width="9.08984375" style="759"/>
    <col min="19" max="16384" width="9.08984375" style="703"/>
  </cols>
  <sheetData>
    <row r="1" spans="1:20" x14ac:dyDescent="0.2">
      <c r="A1" s="700" t="s">
        <v>5</v>
      </c>
      <c r="B1" s="701" t="s">
        <v>305</v>
      </c>
      <c r="C1" s="736"/>
      <c r="D1" s="749"/>
      <c r="E1" s="736"/>
      <c r="F1" s="701"/>
      <c r="G1" s="736" t="s">
        <v>306</v>
      </c>
      <c r="H1" s="736"/>
      <c r="I1" s="701"/>
      <c r="J1" s="701"/>
      <c r="K1" s="701"/>
      <c r="L1" s="701"/>
      <c r="M1" s="749"/>
      <c r="N1" s="749"/>
      <c r="O1" s="701"/>
      <c r="P1" s="701"/>
      <c r="Q1" s="749"/>
      <c r="R1" s="749"/>
      <c r="S1" s="701"/>
      <c r="T1" s="702"/>
    </row>
    <row r="2" spans="1:20" x14ac:dyDescent="0.2">
      <c r="A2" s="700" t="s">
        <v>307</v>
      </c>
      <c r="B2" s="704">
        <v>2</v>
      </c>
      <c r="C2" s="737" t="s">
        <v>308</v>
      </c>
      <c r="D2" s="750"/>
      <c r="E2" s="737"/>
      <c r="F2" s="704"/>
      <c r="G2" s="737"/>
      <c r="H2" s="737" t="s">
        <v>309</v>
      </c>
      <c r="I2" s="704"/>
      <c r="J2" s="704"/>
      <c r="K2" s="704" t="s">
        <v>310</v>
      </c>
      <c r="L2" s="704"/>
      <c r="M2" s="750"/>
      <c r="N2" s="750"/>
      <c r="O2" s="704"/>
      <c r="P2" s="704"/>
      <c r="Q2" s="750"/>
      <c r="R2" s="750"/>
      <c r="S2" s="704"/>
      <c r="T2" s="705"/>
    </row>
    <row r="3" spans="1:20" x14ac:dyDescent="0.2">
      <c r="A3" s="706" t="s">
        <v>311</v>
      </c>
      <c r="B3" s="704"/>
      <c r="C3" s="737"/>
      <c r="D3" s="750"/>
      <c r="E3" s="737" t="s">
        <v>312</v>
      </c>
      <c r="F3" s="704"/>
      <c r="G3" s="737"/>
      <c r="H3" s="737"/>
      <c r="I3" s="704"/>
      <c r="J3" s="704" t="s">
        <v>313</v>
      </c>
      <c r="K3" s="704"/>
      <c r="L3" s="704"/>
      <c r="M3" s="750"/>
      <c r="N3" s="750"/>
      <c r="O3" s="704"/>
      <c r="P3" s="704"/>
      <c r="Q3" s="750"/>
      <c r="R3" s="750"/>
      <c r="S3" s="704"/>
      <c r="T3" s="705"/>
    </row>
    <row r="4" spans="1:20" x14ac:dyDescent="0.2">
      <c r="A4" s="707" t="s">
        <v>7</v>
      </c>
      <c r="B4" s="704"/>
      <c r="C4" s="737"/>
      <c r="D4" s="750"/>
      <c r="E4" s="747"/>
      <c r="F4" s="708">
        <v>10.1</v>
      </c>
      <c r="G4" s="748">
        <v>11</v>
      </c>
      <c r="H4" s="747"/>
      <c r="I4" s="705"/>
      <c r="J4" s="705"/>
      <c r="K4" s="705"/>
      <c r="L4" s="705"/>
      <c r="M4" s="751"/>
      <c r="N4" s="751"/>
      <c r="O4" s="705"/>
      <c r="P4" s="705"/>
      <c r="Q4" s="751"/>
      <c r="R4" s="751"/>
      <c r="S4" s="705"/>
      <c r="T4" s="705"/>
    </row>
    <row r="5" spans="1:20" x14ac:dyDescent="0.2">
      <c r="A5" s="709" t="s">
        <v>8</v>
      </c>
      <c r="B5" s="710" t="s">
        <v>9</v>
      </c>
      <c r="C5" s="738" t="s">
        <v>10</v>
      </c>
      <c r="D5" s="760"/>
      <c r="E5" s="738" t="s">
        <v>11</v>
      </c>
      <c r="F5" s="711" t="s">
        <v>139</v>
      </c>
      <c r="G5" s="738" t="s">
        <v>140</v>
      </c>
      <c r="H5" s="738" t="s">
        <v>141</v>
      </c>
      <c r="I5" s="711" t="s">
        <v>142</v>
      </c>
      <c r="J5" s="711" t="s">
        <v>143</v>
      </c>
      <c r="K5" s="711" t="s">
        <v>144</v>
      </c>
      <c r="L5" s="711" t="s">
        <v>145</v>
      </c>
      <c r="M5" s="752" t="s">
        <v>146</v>
      </c>
      <c r="N5" s="752" t="s">
        <v>146</v>
      </c>
      <c r="O5" s="1040" t="s">
        <v>147</v>
      </c>
      <c r="P5" s="1041"/>
      <c r="Q5" s="760" t="s">
        <v>56</v>
      </c>
      <c r="R5" s="760" t="s">
        <v>56</v>
      </c>
      <c r="S5" s="711" t="s">
        <v>23</v>
      </c>
      <c r="T5" s="712" t="s">
        <v>158</v>
      </c>
    </row>
    <row r="6" spans="1:20" x14ac:dyDescent="0.2">
      <c r="A6" s="709" t="s">
        <v>12</v>
      </c>
      <c r="B6" s="710" t="s">
        <v>13</v>
      </c>
      <c r="C6" s="738"/>
      <c r="D6" s="754"/>
      <c r="E6" s="738" t="s">
        <v>14</v>
      </c>
      <c r="F6" s="711" t="s">
        <v>15</v>
      </c>
      <c r="G6" s="738"/>
      <c r="H6" s="738"/>
      <c r="I6" s="711" t="s">
        <v>148</v>
      </c>
      <c r="J6" s="711" t="s">
        <v>149</v>
      </c>
      <c r="K6" s="711" t="s">
        <v>150</v>
      </c>
      <c r="L6" s="711" t="s">
        <v>150</v>
      </c>
      <c r="M6" s="753" t="s">
        <v>150</v>
      </c>
      <c r="N6" s="753" t="s">
        <v>150</v>
      </c>
      <c r="O6" s="711" t="s">
        <v>151</v>
      </c>
      <c r="P6" s="711" t="s">
        <v>152</v>
      </c>
      <c r="Q6" s="760" t="s">
        <v>153</v>
      </c>
      <c r="R6" s="760" t="s">
        <v>153</v>
      </c>
      <c r="S6" s="714" t="s">
        <v>24</v>
      </c>
      <c r="T6" s="715" t="s">
        <v>24</v>
      </c>
    </row>
    <row r="7" spans="1:20" x14ac:dyDescent="0.2">
      <c r="A7" s="709"/>
      <c r="B7" s="710"/>
      <c r="C7" s="738"/>
      <c r="D7" s="753" t="s">
        <v>20</v>
      </c>
      <c r="E7" s="738"/>
      <c r="F7" s="711"/>
      <c r="G7" s="738"/>
      <c r="H7" s="744"/>
      <c r="I7" s="710"/>
      <c r="J7" s="710"/>
      <c r="K7" s="710"/>
      <c r="L7" s="710"/>
      <c r="M7" s="754" t="s">
        <v>314</v>
      </c>
      <c r="N7" s="754" t="s">
        <v>315</v>
      </c>
      <c r="O7" s="713" t="s">
        <v>154</v>
      </c>
      <c r="P7" s="711" t="s">
        <v>155</v>
      </c>
      <c r="Q7" s="760" t="s">
        <v>316</v>
      </c>
      <c r="R7" s="760" t="s">
        <v>317</v>
      </c>
      <c r="S7" s="714" t="s">
        <v>25</v>
      </c>
      <c r="T7" s="715" t="s">
        <v>25</v>
      </c>
    </row>
    <row r="8" spans="1:20" x14ac:dyDescent="0.2">
      <c r="A8" s="716"/>
      <c r="B8" s="717"/>
      <c r="C8" s="739" t="s">
        <v>16</v>
      </c>
      <c r="D8" s="763" t="s">
        <v>21</v>
      </c>
      <c r="E8" s="739" t="s">
        <v>17</v>
      </c>
      <c r="F8" s="718" t="s">
        <v>18</v>
      </c>
      <c r="G8" s="739" t="s">
        <v>156</v>
      </c>
      <c r="H8" s="739" t="s">
        <v>19</v>
      </c>
      <c r="I8" s="718" t="s">
        <v>19</v>
      </c>
      <c r="J8" s="719" t="s">
        <v>19</v>
      </c>
      <c r="K8" s="719" t="s">
        <v>19</v>
      </c>
      <c r="L8" s="719" t="s">
        <v>19</v>
      </c>
      <c r="M8" s="755" t="s">
        <v>19</v>
      </c>
      <c r="N8" s="755" t="s">
        <v>19</v>
      </c>
      <c r="O8" s="719" t="s">
        <v>19</v>
      </c>
      <c r="P8" s="719" t="s">
        <v>19</v>
      </c>
      <c r="Q8" s="755" t="s">
        <v>19</v>
      </c>
      <c r="R8" s="755" t="s">
        <v>19</v>
      </c>
      <c r="S8" s="719" t="s">
        <v>19</v>
      </c>
      <c r="T8" s="719" t="s">
        <v>19</v>
      </c>
    </row>
    <row r="9" spans="1:20" ht="12.9" customHeight="1" x14ac:dyDescent="0.2">
      <c r="A9" s="720">
        <v>1</v>
      </c>
      <c r="B9" s="721" t="s">
        <v>0</v>
      </c>
      <c r="C9" s="740">
        <v>19</v>
      </c>
      <c r="D9" s="756">
        <v>32</v>
      </c>
      <c r="E9" s="745">
        <v>50.666499999999999</v>
      </c>
      <c r="F9" s="723">
        <v>103</v>
      </c>
      <c r="G9" s="745">
        <v>33.5</v>
      </c>
      <c r="H9" s="745">
        <v>1.5</v>
      </c>
      <c r="I9" s="723"/>
      <c r="J9" s="723"/>
      <c r="K9" s="723"/>
      <c r="L9" s="723"/>
      <c r="M9" s="756">
        <v>7</v>
      </c>
      <c r="N9" s="756">
        <v>9.3000000000000007</v>
      </c>
      <c r="O9" s="723"/>
      <c r="P9" s="722"/>
      <c r="Q9" s="761">
        <v>6</v>
      </c>
      <c r="R9" s="761">
        <v>2</v>
      </c>
      <c r="S9" s="724"/>
      <c r="T9" s="725" t="s">
        <v>159</v>
      </c>
    </row>
    <row r="10" spans="1:20" ht="12.9" customHeight="1" x14ac:dyDescent="0.2">
      <c r="A10" s="726">
        <v>2</v>
      </c>
      <c r="B10" s="727" t="s">
        <v>27</v>
      </c>
      <c r="C10" s="740">
        <v>65.55</v>
      </c>
      <c r="D10" s="756">
        <v>20</v>
      </c>
      <c r="E10" s="745">
        <v>55.9</v>
      </c>
      <c r="F10" s="723">
        <v>98</v>
      </c>
      <c r="G10" s="745">
        <v>33.5</v>
      </c>
      <c r="H10" s="745">
        <v>0</v>
      </c>
      <c r="I10" s="723"/>
      <c r="J10" s="723"/>
      <c r="K10" s="723"/>
      <c r="L10" s="723"/>
      <c r="M10" s="756">
        <v>0.2</v>
      </c>
      <c r="N10" s="756">
        <v>0</v>
      </c>
      <c r="O10" s="723"/>
      <c r="P10" s="722"/>
      <c r="Q10" s="761">
        <v>0</v>
      </c>
      <c r="R10" s="761">
        <v>0.5</v>
      </c>
      <c r="S10" s="724"/>
      <c r="T10" s="728" t="s">
        <v>160</v>
      </c>
    </row>
    <row r="11" spans="1:20" ht="12.9" customHeight="1" x14ac:dyDescent="0.2">
      <c r="A11" s="726">
        <v>3</v>
      </c>
      <c r="B11" s="727" t="s">
        <v>206</v>
      </c>
      <c r="C11" s="740">
        <v>96.15</v>
      </c>
      <c r="D11" s="756">
        <v>1</v>
      </c>
      <c r="E11" s="745">
        <v>55.2</v>
      </c>
      <c r="F11" s="723">
        <v>107</v>
      </c>
      <c r="G11" s="745">
        <v>34.5</v>
      </c>
      <c r="H11" s="745">
        <v>0</v>
      </c>
      <c r="I11" s="723"/>
      <c r="J11" s="723"/>
      <c r="K11" s="723"/>
      <c r="L11" s="723"/>
      <c r="M11" s="756">
        <v>0</v>
      </c>
      <c r="N11" s="756">
        <v>0.2</v>
      </c>
      <c r="O11" s="723"/>
      <c r="P11" s="722"/>
      <c r="Q11" s="761">
        <v>0</v>
      </c>
      <c r="R11" s="761">
        <v>0.5</v>
      </c>
      <c r="S11" s="724"/>
      <c r="T11" s="728" t="s">
        <v>161</v>
      </c>
    </row>
    <row r="12" spans="1:20" ht="12.9" customHeight="1" x14ac:dyDescent="0.2">
      <c r="A12" s="726">
        <v>4</v>
      </c>
      <c r="B12" s="727" t="s">
        <v>208</v>
      </c>
      <c r="C12" s="740">
        <v>84.95</v>
      </c>
      <c r="D12" s="756">
        <v>4</v>
      </c>
      <c r="E12" s="745">
        <v>54.9</v>
      </c>
      <c r="F12" s="723">
        <v>111</v>
      </c>
      <c r="G12" s="745">
        <v>33</v>
      </c>
      <c r="H12" s="745">
        <v>0</v>
      </c>
      <c r="I12" s="723"/>
      <c r="J12" s="723"/>
      <c r="K12" s="723"/>
      <c r="L12" s="723"/>
      <c r="M12" s="756">
        <v>0</v>
      </c>
      <c r="N12" s="756">
        <v>0</v>
      </c>
      <c r="O12" s="723"/>
      <c r="P12" s="722"/>
      <c r="Q12" s="761">
        <v>0</v>
      </c>
      <c r="R12" s="761">
        <v>1</v>
      </c>
      <c r="S12" s="724"/>
      <c r="T12" s="729"/>
    </row>
    <row r="13" spans="1:20" ht="12.9" customHeight="1" x14ac:dyDescent="0.2">
      <c r="A13" s="726">
        <v>5</v>
      </c>
      <c r="B13" s="727" t="s">
        <v>179</v>
      </c>
      <c r="C13" s="740">
        <v>79.400000000000006</v>
      </c>
      <c r="D13" s="756">
        <v>9</v>
      </c>
      <c r="E13" s="745">
        <v>54.05</v>
      </c>
      <c r="F13" s="723">
        <v>100</v>
      </c>
      <c r="G13" s="745">
        <v>31.5</v>
      </c>
      <c r="H13" s="745">
        <v>0</v>
      </c>
      <c r="I13" s="723"/>
      <c r="J13" s="723"/>
      <c r="K13" s="723"/>
      <c r="L13" s="723"/>
      <c r="M13" s="756">
        <v>0.2</v>
      </c>
      <c r="N13" s="756">
        <v>0</v>
      </c>
      <c r="O13" s="723"/>
      <c r="P13" s="722"/>
      <c r="Q13" s="761">
        <v>0</v>
      </c>
      <c r="R13" s="761">
        <v>1.5</v>
      </c>
      <c r="S13" s="724"/>
      <c r="T13" s="729"/>
    </row>
    <row r="14" spans="1:20" ht="12.9" customHeight="1" x14ac:dyDescent="0.2">
      <c r="A14" s="726">
        <v>6</v>
      </c>
      <c r="B14" s="727" t="s">
        <v>211</v>
      </c>
      <c r="C14" s="740">
        <v>58.9</v>
      </c>
      <c r="D14" s="756">
        <v>25</v>
      </c>
      <c r="E14" s="745">
        <v>57.2</v>
      </c>
      <c r="F14" s="723">
        <v>105</v>
      </c>
      <c r="G14" s="745">
        <v>34.5</v>
      </c>
      <c r="H14" s="745">
        <v>7.5</v>
      </c>
      <c r="I14" s="723"/>
      <c r="J14" s="723"/>
      <c r="K14" s="723"/>
      <c r="L14" s="723"/>
      <c r="M14" s="756">
        <v>3</v>
      </c>
      <c r="N14" s="756">
        <v>7</v>
      </c>
      <c r="O14" s="723"/>
      <c r="P14" s="722"/>
      <c r="Q14" s="761">
        <v>0</v>
      </c>
      <c r="R14" s="761">
        <v>0.5</v>
      </c>
      <c r="S14" s="724"/>
      <c r="T14" s="729"/>
    </row>
    <row r="15" spans="1:20" ht="12.9" customHeight="1" x14ac:dyDescent="0.2">
      <c r="A15" s="726">
        <v>7</v>
      </c>
      <c r="B15" s="727" t="s">
        <v>213</v>
      </c>
      <c r="C15" s="740">
        <v>60.75</v>
      </c>
      <c r="D15" s="756">
        <v>23</v>
      </c>
      <c r="E15" s="745">
        <v>55.75</v>
      </c>
      <c r="F15" s="723">
        <v>110</v>
      </c>
      <c r="G15" s="745">
        <v>35.5</v>
      </c>
      <c r="H15" s="745">
        <v>0.5</v>
      </c>
      <c r="I15" s="723"/>
      <c r="J15" s="723"/>
      <c r="K15" s="723"/>
      <c r="L15" s="723"/>
      <c r="M15" s="756">
        <v>1.5</v>
      </c>
      <c r="N15" s="756">
        <v>7</v>
      </c>
      <c r="O15" s="723"/>
      <c r="P15" s="722"/>
      <c r="Q15" s="761">
        <v>0</v>
      </c>
      <c r="R15" s="761">
        <v>1.5</v>
      </c>
      <c r="S15" s="724"/>
      <c r="T15" s="729"/>
    </row>
    <row r="16" spans="1:20" ht="12.9" customHeight="1" x14ac:dyDescent="0.2">
      <c r="A16" s="726">
        <v>8</v>
      </c>
      <c r="B16" s="727" t="s">
        <v>215</v>
      </c>
      <c r="C16" s="740">
        <v>60.15</v>
      </c>
      <c r="D16" s="756">
        <v>24</v>
      </c>
      <c r="E16" s="745">
        <v>56.25</v>
      </c>
      <c r="F16" s="723">
        <v>101</v>
      </c>
      <c r="G16" s="745">
        <v>34</v>
      </c>
      <c r="H16" s="745">
        <v>1</v>
      </c>
      <c r="I16" s="723"/>
      <c r="J16" s="723"/>
      <c r="K16" s="723"/>
      <c r="L16" s="723"/>
      <c r="M16" s="756">
        <v>0.7</v>
      </c>
      <c r="N16" s="756">
        <v>3</v>
      </c>
      <c r="O16" s="723"/>
      <c r="P16" s="722"/>
      <c r="Q16" s="761">
        <v>0.5</v>
      </c>
      <c r="R16" s="761">
        <v>0.5</v>
      </c>
      <c r="S16" s="724"/>
      <c r="T16" s="729"/>
    </row>
    <row r="17" spans="1:20" ht="12.9" customHeight="1" x14ac:dyDescent="0.2">
      <c r="A17" s="726">
        <v>9</v>
      </c>
      <c r="B17" s="727" t="s">
        <v>217</v>
      </c>
      <c r="C17" s="740">
        <v>88.05</v>
      </c>
      <c r="D17" s="756">
        <v>2</v>
      </c>
      <c r="E17" s="745">
        <v>55.55</v>
      </c>
      <c r="F17" s="723">
        <v>108</v>
      </c>
      <c r="G17" s="745">
        <v>36</v>
      </c>
      <c r="H17" s="745">
        <v>0</v>
      </c>
      <c r="I17" s="723"/>
      <c r="J17" s="723"/>
      <c r="K17" s="723"/>
      <c r="L17" s="723"/>
      <c r="M17" s="756">
        <v>0.2</v>
      </c>
      <c r="N17" s="756">
        <v>0</v>
      </c>
      <c r="O17" s="723"/>
      <c r="P17" s="722"/>
      <c r="Q17" s="761">
        <v>0</v>
      </c>
      <c r="R17" s="761">
        <v>0</v>
      </c>
      <c r="S17" s="724"/>
      <c r="T17" s="729"/>
    </row>
    <row r="18" spans="1:20" ht="12.9" customHeight="1" x14ac:dyDescent="0.2">
      <c r="A18" s="726">
        <v>10</v>
      </c>
      <c r="B18" s="727" t="s">
        <v>219</v>
      </c>
      <c r="C18" s="740">
        <v>71.95</v>
      </c>
      <c r="D18" s="756">
        <v>16</v>
      </c>
      <c r="E18" s="745">
        <v>53.95</v>
      </c>
      <c r="F18" s="723">
        <v>105</v>
      </c>
      <c r="G18" s="745">
        <v>32.5</v>
      </c>
      <c r="H18" s="745">
        <v>0</v>
      </c>
      <c r="I18" s="723"/>
      <c r="J18" s="723"/>
      <c r="K18" s="723"/>
      <c r="L18" s="723"/>
      <c r="M18" s="756">
        <v>1.5</v>
      </c>
      <c r="N18" s="756">
        <v>7</v>
      </c>
      <c r="O18" s="723"/>
      <c r="P18" s="722"/>
      <c r="Q18" s="761">
        <v>1</v>
      </c>
      <c r="R18" s="761">
        <v>2</v>
      </c>
      <c r="S18" s="724"/>
      <c r="T18" s="729"/>
    </row>
    <row r="19" spans="1:20" ht="12.9" customHeight="1" x14ac:dyDescent="0.2">
      <c r="A19" s="726">
        <v>11</v>
      </c>
      <c r="B19" s="727" t="s">
        <v>221</v>
      </c>
      <c r="C19" s="740">
        <v>73.349999999999994</v>
      </c>
      <c r="D19" s="756">
        <v>14</v>
      </c>
      <c r="E19" s="745">
        <v>55.2</v>
      </c>
      <c r="F19" s="723">
        <v>104</v>
      </c>
      <c r="G19" s="745">
        <v>35</v>
      </c>
      <c r="H19" s="745">
        <v>0</v>
      </c>
      <c r="I19" s="723"/>
      <c r="J19" s="723"/>
      <c r="K19" s="723"/>
      <c r="L19" s="723"/>
      <c r="M19" s="756">
        <v>1.5</v>
      </c>
      <c r="N19" s="756">
        <v>8.5</v>
      </c>
      <c r="O19" s="723"/>
      <c r="P19" s="722"/>
      <c r="Q19" s="761">
        <v>1.5</v>
      </c>
      <c r="R19" s="761">
        <v>1.5</v>
      </c>
      <c r="S19" s="724"/>
      <c r="T19" s="729"/>
    </row>
    <row r="20" spans="1:20" ht="12.9" customHeight="1" x14ac:dyDescent="0.2">
      <c r="A20" s="726">
        <v>12</v>
      </c>
      <c r="B20" s="727" t="s">
        <v>223</v>
      </c>
      <c r="C20" s="740">
        <v>74.3</v>
      </c>
      <c r="D20" s="756">
        <v>12</v>
      </c>
      <c r="E20" s="745">
        <v>55.1</v>
      </c>
      <c r="F20" s="723">
        <v>104</v>
      </c>
      <c r="G20" s="745">
        <v>32</v>
      </c>
      <c r="H20" s="745">
        <v>0</v>
      </c>
      <c r="I20" s="723"/>
      <c r="J20" s="723"/>
      <c r="K20" s="723"/>
      <c r="L20" s="723"/>
      <c r="M20" s="756">
        <v>1.5</v>
      </c>
      <c r="N20" s="756">
        <v>5</v>
      </c>
      <c r="O20" s="723"/>
      <c r="P20" s="722"/>
      <c r="Q20" s="761">
        <v>0</v>
      </c>
      <c r="R20" s="761">
        <v>2</v>
      </c>
      <c r="S20" s="724"/>
      <c r="T20" s="729"/>
    </row>
    <row r="21" spans="1:20" ht="12.9" customHeight="1" x14ac:dyDescent="0.2">
      <c r="A21" s="726">
        <v>13</v>
      </c>
      <c r="B21" s="727" t="s">
        <v>225</v>
      </c>
      <c r="C21" s="740">
        <v>68.95</v>
      </c>
      <c r="D21" s="756">
        <v>18</v>
      </c>
      <c r="E21" s="745">
        <v>54.7</v>
      </c>
      <c r="F21" s="723">
        <v>104</v>
      </c>
      <c r="G21" s="745">
        <v>31.5</v>
      </c>
      <c r="H21" s="745">
        <v>0</v>
      </c>
      <c r="I21" s="723"/>
      <c r="J21" s="723"/>
      <c r="K21" s="723"/>
      <c r="L21" s="723"/>
      <c r="M21" s="756">
        <v>0.2</v>
      </c>
      <c r="N21" s="756">
        <v>0.7</v>
      </c>
      <c r="O21" s="723"/>
      <c r="P21" s="722"/>
      <c r="Q21" s="761">
        <v>0.5</v>
      </c>
      <c r="R21" s="761">
        <v>1.5</v>
      </c>
      <c r="S21" s="724"/>
      <c r="T21" s="729"/>
    </row>
    <row r="22" spans="1:20" ht="12.9" customHeight="1" x14ac:dyDescent="0.2">
      <c r="A22" s="726">
        <v>14</v>
      </c>
      <c r="B22" s="727" t="s">
        <v>227</v>
      </c>
      <c r="C22" s="740">
        <v>8.4499999999999993</v>
      </c>
      <c r="D22" s="756">
        <v>33</v>
      </c>
      <c r="E22" s="745" t="s">
        <v>304</v>
      </c>
      <c r="F22" s="723">
        <v>111</v>
      </c>
      <c r="G22" s="745">
        <v>35</v>
      </c>
      <c r="H22" s="745">
        <v>6.5</v>
      </c>
      <c r="I22" s="723"/>
      <c r="J22" s="723"/>
      <c r="K22" s="723"/>
      <c r="L22" s="723"/>
      <c r="M22" s="756">
        <v>7</v>
      </c>
      <c r="N22" s="756">
        <v>9</v>
      </c>
      <c r="O22" s="723"/>
      <c r="P22" s="722"/>
      <c r="Q22" s="761">
        <v>5</v>
      </c>
      <c r="R22" s="761">
        <v>1.5</v>
      </c>
      <c r="S22" s="724"/>
      <c r="T22" s="729"/>
    </row>
    <row r="23" spans="1:20" ht="12.9" customHeight="1" x14ac:dyDescent="0.2">
      <c r="A23" s="726">
        <v>15</v>
      </c>
      <c r="B23" s="727" t="s">
        <v>229</v>
      </c>
      <c r="C23" s="740">
        <v>21.75</v>
      </c>
      <c r="D23" s="756">
        <v>31</v>
      </c>
      <c r="E23" s="745">
        <v>50.266500000000001</v>
      </c>
      <c r="F23" s="723">
        <v>101</v>
      </c>
      <c r="G23" s="745">
        <v>35</v>
      </c>
      <c r="H23" s="745">
        <v>0</v>
      </c>
      <c r="I23" s="723"/>
      <c r="J23" s="723"/>
      <c r="K23" s="723"/>
      <c r="L23" s="723"/>
      <c r="M23" s="756">
        <v>5</v>
      </c>
      <c r="N23" s="756">
        <v>9.3000000000000007</v>
      </c>
      <c r="O23" s="723"/>
      <c r="P23" s="722"/>
      <c r="Q23" s="761">
        <v>8</v>
      </c>
      <c r="R23" s="761">
        <v>2</v>
      </c>
      <c r="S23" s="724"/>
      <c r="T23" s="729"/>
    </row>
    <row r="24" spans="1:20" ht="12.9" customHeight="1" x14ac:dyDescent="0.2">
      <c r="A24" s="726">
        <v>16</v>
      </c>
      <c r="B24" s="727" t="s">
        <v>231</v>
      </c>
      <c r="C24" s="740">
        <v>82.3</v>
      </c>
      <c r="D24" s="756">
        <v>5</v>
      </c>
      <c r="E24" s="745">
        <v>55.2</v>
      </c>
      <c r="F24" s="723">
        <v>111</v>
      </c>
      <c r="G24" s="745">
        <v>35</v>
      </c>
      <c r="H24" s="745">
        <v>0</v>
      </c>
      <c r="I24" s="723"/>
      <c r="J24" s="723"/>
      <c r="K24" s="723"/>
      <c r="L24" s="723"/>
      <c r="M24" s="756">
        <v>0.2</v>
      </c>
      <c r="N24" s="756">
        <v>3</v>
      </c>
      <c r="O24" s="723"/>
      <c r="P24" s="722"/>
      <c r="Q24" s="761">
        <v>0.5</v>
      </c>
      <c r="R24" s="761">
        <v>1</v>
      </c>
      <c r="S24" s="724"/>
      <c r="T24" s="729"/>
    </row>
    <row r="25" spans="1:20" ht="12.9" customHeight="1" x14ac:dyDescent="0.2">
      <c r="A25" s="726">
        <v>17</v>
      </c>
      <c r="B25" s="727" t="s">
        <v>233</v>
      </c>
      <c r="C25" s="740">
        <v>80.55</v>
      </c>
      <c r="D25" s="756">
        <v>8</v>
      </c>
      <c r="E25" s="745">
        <v>55.2</v>
      </c>
      <c r="F25" s="723">
        <v>100</v>
      </c>
      <c r="G25" s="745">
        <v>33.5</v>
      </c>
      <c r="H25" s="745">
        <v>0</v>
      </c>
      <c r="I25" s="723"/>
      <c r="J25" s="723"/>
      <c r="K25" s="723"/>
      <c r="L25" s="723"/>
      <c r="M25" s="756">
        <v>0</v>
      </c>
      <c r="N25" s="756">
        <v>0</v>
      </c>
      <c r="O25" s="723"/>
      <c r="P25" s="722"/>
      <c r="Q25" s="761">
        <v>0</v>
      </c>
      <c r="R25" s="761">
        <v>0.5</v>
      </c>
      <c r="S25" s="724"/>
      <c r="T25" s="729"/>
    </row>
    <row r="26" spans="1:20" ht="12.9" customHeight="1" x14ac:dyDescent="0.2">
      <c r="A26" s="726">
        <v>18</v>
      </c>
      <c r="B26" s="727" t="s">
        <v>235</v>
      </c>
      <c r="C26" s="740">
        <v>36.299999999999997</v>
      </c>
      <c r="D26" s="756">
        <v>28</v>
      </c>
      <c r="E26" s="745">
        <v>55.366500000000002</v>
      </c>
      <c r="F26" s="723">
        <v>101</v>
      </c>
      <c r="G26" s="745">
        <v>31</v>
      </c>
      <c r="H26" s="745">
        <v>1.5</v>
      </c>
      <c r="I26" s="723"/>
      <c r="J26" s="723"/>
      <c r="K26" s="723"/>
      <c r="L26" s="723"/>
      <c r="M26" s="756">
        <v>5</v>
      </c>
      <c r="N26" s="756">
        <v>9.3000000000000007</v>
      </c>
      <c r="O26" s="723"/>
      <c r="P26" s="722"/>
      <c r="Q26" s="761">
        <v>0.5</v>
      </c>
      <c r="R26" s="761">
        <v>0</v>
      </c>
      <c r="S26" s="724"/>
      <c r="T26" s="729"/>
    </row>
    <row r="27" spans="1:20" ht="12.9" customHeight="1" x14ac:dyDescent="0.2">
      <c r="A27" s="726">
        <v>19</v>
      </c>
      <c r="B27" s="727" t="s">
        <v>237</v>
      </c>
      <c r="C27" s="740">
        <v>81.849999999999994</v>
      </c>
      <c r="D27" s="756">
        <v>6</v>
      </c>
      <c r="E27" s="745">
        <v>53.5</v>
      </c>
      <c r="F27" s="723">
        <v>98</v>
      </c>
      <c r="G27" s="745">
        <v>35</v>
      </c>
      <c r="H27" s="745">
        <v>2</v>
      </c>
      <c r="I27" s="723"/>
      <c r="J27" s="723"/>
      <c r="K27" s="723"/>
      <c r="L27" s="723"/>
      <c r="M27" s="756">
        <v>1.5</v>
      </c>
      <c r="N27" s="756">
        <v>1.5</v>
      </c>
      <c r="O27" s="723"/>
      <c r="P27" s="722"/>
      <c r="Q27" s="761">
        <v>0</v>
      </c>
      <c r="R27" s="761">
        <v>1</v>
      </c>
      <c r="S27" s="724"/>
      <c r="T27" s="729"/>
    </row>
    <row r="28" spans="1:20" ht="12.9" customHeight="1" x14ac:dyDescent="0.2">
      <c r="A28" s="726">
        <v>20</v>
      </c>
      <c r="B28" s="727" t="s">
        <v>239</v>
      </c>
      <c r="C28" s="740">
        <v>42.15</v>
      </c>
      <c r="D28" s="756">
        <v>26</v>
      </c>
      <c r="E28" s="745">
        <v>54.35</v>
      </c>
      <c r="F28" s="723">
        <v>112</v>
      </c>
      <c r="G28" s="745">
        <v>33.5</v>
      </c>
      <c r="H28" s="745">
        <v>0.5</v>
      </c>
      <c r="I28" s="723"/>
      <c r="J28" s="723"/>
      <c r="K28" s="723"/>
      <c r="L28" s="723"/>
      <c r="M28" s="756">
        <v>5</v>
      </c>
      <c r="N28" s="756">
        <v>8.5</v>
      </c>
      <c r="O28" s="723"/>
      <c r="P28" s="722"/>
      <c r="Q28" s="761">
        <v>0.5</v>
      </c>
      <c r="R28" s="761">
        <v>0.5</v>
      </c>
      <c r="S28" s="724"/>
      <c r="T28" s="729"/>
    </row>
    <row r="29" spans="1:20" ht="12.9" customHeight="1" x14ac:dyDescent="0.2">
      <c r="A29" s="726">
        <v>21</v>
      </c>
      <c r="B29" s="727" t="s">
        <v>242</v>
      </c>
      <c r="C29" s="740">
        <v>34.85</v>
      </c>
      <c r="D29" s="756">
        <v>29</v>
      </c>
      <c r="E29" s="745">
        <v>53.966500000000003</v>
      </c>
      <c r="F29" s="723">
        <v>111</v>
      </c>
      <c r="G29" s="745">
        <v>36</v>
      </c>
      <c r="H29" s="745">
        <v>4</v>
      </c>
      <c r="I29" s="723"/>
      <c r="J29" s="723"/>
      <c r="K29" s="723"/>
      <c r="L29" s="723"/>
      <c r="M29" s="756">
        <v>7</v>
      </c>
      <c r="N29" s="756">
        <v>9.3000000000000007</v>
      </c>
      <c r="O29" s="723"/>
      <c r="P29" s="722"/>
      <c r="Q29" s="761">
        <v>0</v>
      </c>
      <c r="R29" s="761">
        <v>0.5</v>
      </c>
      <c r="S29" s="724"/>
      <c r="T29" s="729"/>
    </row>
    <row r="30" spans="1:20" ht="12.9" customHeight="1" x14ac:dyDescent="0.2">
      <c r="A30" s="726">
        <v>22</v>
      </c>
      <c r="B30" s="727" t="s">
        <v>244</v>
      </c>
      <c r="C30" s="740">
        <v>38.4</v>
      </c>
      <c r="D30" s="756">
        <v>27</v>
      </c>
      <c r="E30" s="745">
        <v>57.5</v>
      </c>
      <c r="F30" s="723">
        <v>112</v>
      </c>
      <c r="G30" s="745">
        <v>28.5</v>
      </c>
      <c r="H30" s="745">
        <v>1</v>
      </c>
      <c r="I30" s="723"/>
      <c r="J30" s="723"/>
      <c r="K30" s="723"/>
      <c r="L30" s="723"/>
      <c r="M30" s="756">
        <v>5</v>
      </c>
      <c r="N30" s="756">
        <v>3</v>
      </c>
      <c r="O30" s="723"/>
      <c r="P30" s="722"/>
      <c r="Q30" s="761">
        <v>0.5</v>
      </c>
      <c r="R30" s="761">
        <v>0.5</v>
      </c>
      <c r="S30" s="724"/>
      <c r="T30" s="729"/>
    </row>
    <row r="31" spans="1:20" ht="12.9" customHeight="1" x14ac:dyDescent="0.2">
      <c r="A31" s="726">
        <v>23</v>
      </c>
      <c r="B31" s="727" t="s">
        <v>246</v>
      </c>
      <c r="C31" s="740">
        <v>66.95</v>
      </c>
      <c r="D31" s="756">
        <v>19</v>
      </c>
      <c r="E31" s="745">
        <v>56.55</v>
      </c>
      <c r="F31" s="723">
        <v>110</v>
      </c>
      <c r="G31" s="745">
        <v>35</v>
      </c>
      <c r="H31" s="745">
        <v>2</v>
      </c>
      <c r="I31" s="723"/>
      <c r="J31" s="723"/>
      <c r="K31" s="723"/>
      <c r="L31" s="723"/>
      <c r="M31" s="756">
        <v>0.7</v>
      </c>
      <c r="N31" s="756">
        <v>3</v>
      </c>
      <c r="O31" s="723"/>
      <c r="P31" s="722"/>
      <c r="Q31" s="761">
        <v>0</v>
      </c>
      <c r="R31" s="761">
        <v>1</v>
      </c>
      <c r="S31" s="724"/>
      <c r="T31" s="729"/>
    </row>
    <row r="32" spans="1:20" ht="12.9" customHeight="1" x14ac:dyDescent="0.2">
      <c r="A32" s="726">
        <v>24</v>
      </c>
      <c r="B32" s="727" t="s">
        <v>248</v>
      </c>
      <c r="C32" s="740">
        <v>63.6</v>
      </c>
      <c r="D32" s="756">
        <v>21</v>
      </c>
      <c r="E32" s="745">
        <v>53.65</v>
      </c>
      <c r="F32" s="723">
        <v>99</v>
      </c>
      <c r="G32" s="745">
        <v>33.5</v>
      </c>
      <c r="H32" s="745">
        <v>0</v>
      </c>
      <c r="I32" s="723"/>
      <c r="J32" s="723"/>
      <c r="K32" s="723"/>
      <c r="L32" s="723"/>
      <c r="M32" s="756">
        <v>0.7</v>
      </c>
      <c r="N32" s="756">
        <v>0.2</v>
      </c>
      <c r="O32" s="723"/>
      <c r="P32" s="722"/>
      <c r="Q32" s="761">
        <v>0</v>
      </c>
      <c r="R32" s="761">
        <v>6</v>
      </c>
      <c r="S32" s="724"/>
      <c r="T32" s="729"/>
    </row>
    <row r="33" spans="1:20" ht="12.9" customHeight="1" x14ac:dyDescent="0.2">
      <c r="A33" s="726">
        <v>25</v>
      </c>
      <c r="B33" s="727" t="s">
        <v>250</v>
      </c>
      <c r="C33" s="740">
        <v>72.75</v>
      </c>
      <c r="D33" s="756">
        <v>15</v>
      </c>
      <c r="E33" s="745">
        <v>55.7</v>
      </c>
      <c r="F33" s="723">
        <v>98</v>
      </c>
      <c r="G33" s="745">
        <v>30.5</v>
      </c>
      <c r="H33" s="745">
        <v>1.5</v>
      </c>
      <c r="I33" s="723"/>
      <c r="J33" s="723"/>
      <c r="K33" s="723"/>
      <c r="L33" s="723"/>
      <c r="M33" s="756">
        <v>0.2</v>
      </c>
      <c r="N33" s="756">
        <v>0.7</v>
      </c>
      <c r="O33" s="723"/>
      <c r="P33" s="722"/>
      <c r="Q33" s="761">
        <v>0</v>
      </c>
      <c r="R33" s="761">
        <v>3.5</v>
      </c>
      <c r="S33" s="724"/>
      <c r="T33" s="729"/>
    </row>
    <row r="34" spans="1:20" ht="12.9" customHeight="1" x14ac:dyDescent="0.2">
      <c r="A34" s="726">
        <v>26</v>
      </c>
      <c r="B34" s="727" t="s">
        <v>252</v>
      </c>
      <c r="C34" s="740">
        <v>70.150000000000006</v>
      </c>
      <c r="D34" s="756">
        <v>17</v>
      </c>
      <c r="E34" s="745">
        <v>54.75</v>
      </c>
      <c r="F34" s="723">
        <v>110</v>
      </c>
      <c r="G34" s="745">
        <v>36.5</v>
      </c>
      <c r="H34" s="745">
        <v>0</v>
      </c>
      <c r="I34" s="723"/>
      <c r="J34" s="723"/>
      <c r="K34" s="723"/>
      <c r="L34" s="723"/>
      <c r="M34" s="756">
        <v>5</v>
      </c>
      <c r="N34" s="756">
        <v>7</v>
      </c>
      <c r="O34" s="723"/>
      <c r="P34" s="722"/>
      <c r="Q34" s="761">
        <v>0.5</v>
      </c>
      <c r="R34" s="761">
        <v>0.5</v>
      </c>
      <c r="S34" s="724"/>
      <c r="T34" s="729"/>
    </row>
    <row r="35" spans="1:20" ht="12.9" customHeight="1" x14ac:dyDescent="0.2">
      <c r="A35" s="726">
        <v>27</v>
      </c>
      <c r="B35" s="727" t="s">
        <v>254</v>
      </c>
      <c r="C35" s="740">
        <v>24.9</v>
      </c>
      <c r="D35" s="756">
        <v>30</v>
      </c>
      <c r="E35" s="745" t="s">
        <v>304</v>
      </c>
      <c r="F35" s="723">
        <v>110</v>
      </c>
      <c r="G35" s="745">
        <v>32</v>
      </c>
      <c r="H35" s="745">
        <v>2</v>
      </c>
      <c r="I35" s="723"/>
      <c r="J35" s="723"/>
      <c r="K35" s="723"/>
      <c r="L35" s="723"/>
      <c r="M35" s="756">
        <v>3</v>
      </c>
      <c r="N35" s="756">
        <v>9.3000000000000007</v>
      </c>
      <c r="O35" s="723"/>
      <c r="P35" s="722"/>
      <c r="Q35" s="761">
        <v>2.5</v>
      </c>
      <c r="R35" s="761">
        <v>0</v>
      </c>
      <c r="S35" s="724"/>
      <c r="T35" s="729"/>
    </row>
    <row r="36" spans="1:20" ht="12.9" customHeight="1" x14ac:dyDescent="0.2">
      <c r="A36" s="726">
        <v>28</v>
      </c>
      <c r="B36" s="727" t="s">
        <v>256</v>
      </c>
      <c r="C36" s="740">
        <v>86</v>
      </c>
      <c r="D36" s="756">
        <v>3</v>
      </c>
      <c r="E36" s="745">
        <v>56.2</v>
      </c>
      <c r="F36" s="723">
        <v>101</v>
      </c>
      <c r="G36" s="745">
        <v>36.5</v>
      </c>
      <c r="H36" s="745">
        <v>0</v>
      </c>
      <c r="I36" s="723"/>
      <c r="J36" s="723"/>
      <c r="K36" s="723"/>
      <c r="L36" s="723"/>
      <c r="M36" s="756">
        <v>0.7</v>
      </c>
      <c r="N36" s="756">
        <v>0</v>
      </c>
      <c r="O36" s="723"/>
      <c r="P36" s="722"/>
      <c r="Q36" s="761">
        <v>0</v>
      </c>
      <c r="R36" s="761">
        <v>1.5</v>
      </c>
      <c r="S36" s="724"/>
      <c r="T36" s="729"/>
    </row>
    <row r="37" spans="1:20" ht="12.9" customHeight="1" x14ac:dyDescent="0.2">
      <c r="A37" s="726">
        <v>29</v>
      </c>
      <c r="B37" s="727" t="s">
        <v>258</v>
      </c>
      <c r="C37" s="740">
        <v>61.35</v>
      </c>
      <c r="D37" s="756">
        <v>22</v>
      </c>
      <c r="E37" s="745">
        <v>57.95</v>
      </c>
      <c r="F37" s="723">
        <v>103</v>
      </c>
      <c r="G37" s="745">
        <v>38.5</v>
      </c>
      <c r="H37" s="745">
        <v>0</v>
      </c>
      <c r="I37" s="723"/>
      <c r="J37" s="723"/>
      <c r="K37" s="723"/>
      <c r="L37" s="723"/>
      <c r="M37" s="756">
        <v>0</v>
      </c>
      <c r="N37" s="756">
        <v>0.7</v>
      </c>
      <c r="O37" s="723"/>
      <c r="P37" s="722"/>
      <c r="Q37" s="761">
        <v>0</v>
      </c>
      <c r="R37" s="761">
        <v>0.5</v>
      </c>
      <c r="S37" s="724"/>
      <c r="T37" s="729"/>
    </row>
    <row r="38" spans="1:20" ht="12.9" customHeight="1" x14ac:dyDescent="0.2">
      <c r="A38" s="726">
        <v>30</v>
      </c>
      <c r="B38" s="727" t="s">
        <v>260</v>
      </c>
      <c r="C38" s="740">
        <v>77.55</v>
      </c>
      <c r="D38" s="756">
        <v>10</v>
      </c>
      <c r="E38" s="745">
        <v>55.75</v>
      </c>
      <c r="F38" s="723">
        <v>103</v>
      </c>
      <c r="G38" s="745">
        <v>32.5</v>
      </c>
      <c r="H38" s="745">
        <v>0</v>
      </c>
      <c r="I38" s="723"/>
      <c r="J38" s="723"/>
      <c r="K38" s="723"/>
      <c r="L38" s="723"/>
      <c r="M38" s="756">
        <v>0</v>
      </c>
      <c r="N38" s="756">
        <v>0</v>
      </c>
      <c r="O38" s="723"/>
      <c r="P38" s="722"/>
      <c r="Q38" s="761">
        <v>0</v>
      </c>
      <c r="R38" s="761">
        <v>0</v>
      </c>
      <c r="S38" s="724"/>
      <c r="T38" s="729"/>
    </row>
    <row r="39" spans="1:20" ht="12.9" customHeight="1" x14ac:dyDescent="0.2">
      <c r="A39" s="726">
        <v>31</v>
      </c>
      <c r="B39" s="727" t="s">
        <v>262</v>
      </c>
      <c r="C39" s="740">
        <v>81.5</v>
      </c>
      <c r="D39" s="756">
        <v>7</v>
      </c>
      <c r="E39" s="745">
        <v>55.45</v>
      </c>
      <c r="F39" s="723">
        <v>105</v>
      </c>
      <c r="G39" s="745">
        <v>30.5</v>
      </c>
      <c r="H39" s="745">
        <v>0</v>
      </c>
      <c r="I39" s="723"/>
      <c r="J39" s="723"/>
      <c r="K39" s="723"/>
      <c r="L39" s="723"/>
      <c r="M39" s="756">
        <v>0</v>
      </c>
      <c r="N39" s="756">
        <v>0.2</v>
      </c>
      <c r="O39" s="723"/>
      <c r="P39" s="722"/>
      <c r="Q39" s="761">
        <v>0</v>
      </c>
      <c r="R39" s="761">
        <v>0</v>
      </c>
      <c r="S39" s="724"/>
      <c r="T39" s="729"/>
    </row>
    <row r="40" spans="1:20" ht="12.9" customHeight="1" x14ac:dyDescent="0.2">
      <c r="A40" s="726">
        <v>32</v>
      </c>
      <c r="B40" s="727" t="s">
        <v>263</v>
      </c>
      <c r="C40" s="740">
        <v>76.2</v>
      </c>
      <c r="D40" s="756">
        <v>11</v>
      </c>
      <c r="E40" s="745">
        <v>54.3</v>
      </c>
      <c r="F40" s="723">
        <v>104</v>
      </c>
      <c r="G40" s="745">
        <v>32</v>
      </c>
      <c r="H40" s="745">
        <v>0</v>
      </c>
      <c r="I40" s="723"/>
      <c r="J40" s="723"/>
      <c r="K40" s="723"/>
      <c r="L40" s="723"/>
      <c r="M40" s="756">
        <v>0</v>
      </c>
      <c r="N40" s="756">
        <v>0.2</v>
      </c>
      <c r="O40" s="723"/>
      <c r="P40" s="722"/>
      <c r="Q40" s="761">
        <v>0</v>
      </c>
      <c r="R40" s="761">
        <v>0.5</v>
      </c>
      <c r="S40" s="724"/>
      <c r="T40" s="729"/>
    </row>
    <row r="41" spans="1:20" s="735" customFormat="1" ht="12.9" customHeight="1" x14ac:dyDescent="0.2">
      <c r="A41" s="730">
        <v>33</v>
      </c>
      <c r="B41" s="731" t="s">
        <v>264</v>
      </c>
      <c r="C41" s="741">
        <v>74.3</v>
      </c>
      <c r="D41" s="757">
        <v>13</v>
      </c>
      <c r="E41" s="746">
        <v>54.75</v>
      </c>
      <c r="F41" s="732">
        <v>99</v>
      </c>
      <c r="G41" s="746">
        <v>32</v>
      </c>
      <c r="H41" s="746">
        <v>0</v>
      </c>
      <c r="I41" s="732"/>
      <c r="J41" s="732"/>
      <c r="K41" s="732"/>
      <c r="L41" s="732"/>
      <c r="M41" s="757">
        <v>1.5</v>
      </c>
      <c r="N41" s="757">
        <v>5</v>
      </c>
      <c r="O41" s="732"/>
      <c r="P41" s="731"/>
      <c r="Q41" s="762">
        <v>0</v>
      </c>
      <c r="R41" s="762">
        <v>0.5</v>
      </c>
      <c r="S41" s="733"/>
      <c r="T41" s="734"/>
    </row>
    <row r="42" spans="1:20" x14ac:dyDescent="0.2">
      <c r="A42" s="735" t="s">
        <v>26</v>
      </c>
      <c r="B42" s="735"/>
      <c r="C42" s="742">
        <v>63.130303030303033</v>
      </c>
      <c r="D42" s="758"/>
      <c r="E42" s="742">
        <v>54.994064516129043</v>
      </c>
      <c r="F42" s="742">
        <v>104.81818181818181</v>
      </c>
      <c r="G42" s="742">
        <v>33.606060606060609</v>
      </c>
      <c r="H42" s="742">
        <v>0.95454545454545459</v>
      </c>
      <c r="I42" s="735"/>
      <c r="J42" s="735"/>
      <c r="K42" s="735"/>
      <c r="L42" s="735"/>
      <c r="M42" s="742">
        <v>1.9696969696969697</v>
      </c>
      <c r="N42" s="742">
        <v>3.8454545454545457</v>
      </c>
      <c r="O42" s="735"/>
      <c r="P42" s="735"/>
      <c r="Q42" s="742">
        <v>0.83333333333333337</v>
      </c>
      <c r="R42" s="742">
        <v>1.106060606060606</v>
      </c>
      <c r="S42" s="735"/>
      <c r="T42" s="735"/>
    </row>
    <row r="44" spans="1:20" x14ac:dyDescent="0.2">
      <c r="A44" s="703" t="s">
        <v>318</v>
      </c>
    </row>
  </sheetData>
  <mergeCells count="1">
    <mergeCell ref="O5:P5"/>
  </mergeCells>
  <printOptions horizontalCentered="1" gridLinesSet="0"/>
  <pageMargins left="0.5" right="0.5" top="1.1000000000000001" bottom="0.25" header="0.25" footer="0.5"/>
  <pageSetup scale="76" orientation="landscape" horizontalDpi="4294967292" r:id="rId1"/>
  <headerFooter alignWithMargins="0">
    <oddHeader>&amp;C2015-2016 UNIFORM SOUTHERN SOFT RED WINTER WHEAT NURSERY
DATA SHEET</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showGridLines="0" zoomScale="110" zoomScaleNormal="110" workbookViewId="0">
      <pane ySplit="8" topLeftCell="A9" activePane="bottomLeft" state="frozen"/>
      <selection pane="bottomLeft" activeCell="N21" sqref="N21"/>
    </sheetView>
  </sheetViews>
  <sheetFormatPr defaultColWidth="9.08984375" defaultRowHeight="10" x14ac:dyDescent="0.2"/>
  <cols>
    <col min="1" max="1" width="9.08984375" style="1"/>
    <col min="2" max="2" width="18.08984375" style="1" customWidth="1"/>
    <col min="3" max="3" width="9.08984375" style="1"/>
    <col min="4" max="4" width="4.453125" style="1" customWidth="1"/>
    <col min="5" max="6" width="9.08984375" style="1"/>
    <col min="7" max="12" width="9.08984375" style="783"/>
    <col min="13" max="13" width="9.6328125" style="783" customWidth="1"/>
    <col min="14" max="16384" width="9.08984375" style="1"/>
  </cols>
  <sheetData>
    <row r="1" spans="1:18" x14ac:dyDescent="0.2">
      <c r="A1" s="531" t="s">
        <v>319</v>
      </c>
      <c r="B1" s="532"/>
      <c r="C1" s="532"/>
      <c r="D1" s="532"/>
      <c r="E1" s="532"/>
      <c r="F1" s="532"/>
      <c r="G1" s="764" t="s">
        <v>320</v>
      </c>
      <c r="H1" s="764"/>
      <c r="I1" s="764"/>
      <c r="J1" s="764"/>
      <c r="K1" s="764"/>
      <c r="L1" s="764"/>
      <c r="M1" s="764"/>
      <c r="N1" s="532"/>
      <c r="O1" s="532"/>
      <c r="P1" s="532"/>
      <c r="Q1" s="532"/>
      <c r="R1" s="533"/>
    </row>
    <row r="2" spans="1:18" x14ac:dyDescent="0.2">
      <c r="A2" s="531" t="s">
        <v>321</v>
      </c>
      <c r="B2" s="2"/>
      <c r="C2" s="2" t="s">
        <v>322</v>
      </c>
      <c r="D2" s="2"/>
      <c r="E2" s="2"/>
      <c r="F2" s="2"/>
      <c r="G2" s="765"/>
      <c r="H2" s="765" t="s">
        <v>323</v>
      </c>
      <c r="I2" s="765"/>
      <c r="J2" s="765"/>
      <c r="K2" s="765" t="s">
        <v>324</v>
      </c>
      <c r="L2" s="765"/>
      <c r="M2" s="765"/>
      <c r="N2" s="2"/>
      <c r="O2" s="2"/>
      <c r="P2" s="2"/>
      <c r="Q2" s="2"/>
      <c r="R2" s="3"/>
    </row>
    <row r="3" spans="1:18" x14ac:dyDescent="0.2">
      <c r="A3" s="4" t="s">
        <v>325</v>
      </c>
      <c r="B3" s="2"/>
      <c r="C3" s="2"/>
      <c r="D3" s="2"/>
      <c r="E3" s="2" t="s">
        <v>326</v>
      </c>
      <c r="F3" s="2"/>
      <c r="G3" s="765"/>
      <c r="H3" s="765"/>
      <c r="I3" s="765"/>
      <c r="J3" s="765" t="s">
        <v>327</v>
      </c>
      <c r="K3" s="765"/>
      <c r="L3" s="765"/>
      <c r="M3" s="765"/>
      <c r="N3" s="2"/>
      <c r="O3" s="2"/>
      <c r="P3" s="2"/>
      <c r="Q3" s="2"/>
      <c r="R3" s="3"/>
    </row>
    <row r="4" spans="1:18" x14ac:dyDescent="0.2">
      <c r="A4" s="5" t="s">
        <v>7</v>
      </c>
      <c r="B4" s="2"/>
      <c r="C4" s="2"/>
      <c r="D4" s="2"/>
      <c r="E4" s="3"/>
      <c r="F4" s="534">
        <v>10.1</v>
      </c>
      <c r="G4" s="766">
        <v>42475</v>
      </c>
      <c r="H4" s="766">
        <v>42475</v>
      </c>
      <c r="I4" s="766">
        <v>42500</v>
      </c>
      <c r="J4" s="766">
        <v>42500</v>
      </c>
      <c r="K4" s="766">
        <v>42523</v>
      </c>
      <c r="L4" s="766">
        <v>42523</v>
      </c>
      <c r="M4" s="6"/>
      <c r="N4" s="3"/>
      <c r="O4" s="3"/>
      <c r="P4" s="3"/>
      <c r="Q4" s="3"/>
      <c r="R4" s="3"/>
    </row>
    <row r="5" spans="1:18" x14ac:dyDescent="0.2">
      <c r="A5" s="342" t="s">
        <v>8</v>
      </c>
      <c r="B5" s="343" t="s">
        <v>9</v>
      </c>
      <c r="C5" s="344" t="s">
        <v>10</v>
      </c>
      <c r="D5" s="344"/>
      <c r="E5" s="344" t="s">
        <v>11</v>
      </c>
      <c r="F5" s="344" t="s">
        <v>139</v>
      </c>
      <c r="G5" s="535" t="s">
        <v>146</v>
      </c>
      <c r="H5" s="535" t="s">
        <v>146</v>
      </c>
      <c r="I5" s="535" t="s">
        <v>146</v>
      </c>
      <c r="J5" s="535" t="s">
        <v>146</v>
      </c>
      <c r="K5" s="535" t="s">
        <v>146</v>
      </c>
      <c r="L5" s="535" t="s">
        <v>146</v>
      </c>
      <c r="M5" s="535"/>
      <c r="N5" s="1026" t="s">
        <v>147</v>
      </c>
      <c r="O5" s="1027"/>
      <c r="P5" s="344" t="s">
        <v>56</v>
      </c>
      <c r="Q5" s="344" t="s">
        <v>23</v>
      </c>
      <c r="R5" s="535" t="s">
        <v>158</v>
      </c>
    </row>
    <row r="6" spans="1:18" x14ac:dyDescent="0.2">
      <c r="A6" s="342" t="s">
        <v>12</v>
      </c>
      <c r="B6" s="343" t="s">
        <v>13</v>
      </c>
      <c r="C6" s="344"/>
      <c r="D6" s="343"/>
      <c r="E6" s="344" t="s">
        <v>14</v>
      </c>
      <c r="F6" s="344" t="s">
        <v>15</v>
      </c>
      <c r="G6" s="345" t="s">
        <v>150</v>
      </c>
      <c r="H6" s="345" t="s">
        <v>150</v>
      </c>
      <c r="I6" s="345" t="s">
        <v>150</v>
      </c>
      <c r="J6" s="345" t="s">
        <v>150</v>
      </c>
      <c r="K6" s="345" t="s">
        <v>150</v>
      </c>
      <c r="L6" s="345" t="s">
        <v>150</v>
      </c>
      <c r="M6" s="345"/>
      <c r="N6" s="344" t="s">
        <v>151</v>
      </c>
      <c r="O6" s="344" t="s">
        <v>152</v>
      </c>
      <c r="P6" s="344" t="s">
        <v>153</v>
      </c>
      <c r="Q6" s="346" t="s">
        <v>24</v>
      </c>
      <c r="R6" s="359" t="s">
        <v>24</v>
      </c>
    </row>
    <row r="7" spans="1:18" x14ac:dyDescent="0.2">
      <c r="A7" s="342"/>
      <c r="B7" s="343"/>
      <c r="C7" s="344"/>
      <c r="D7" s="345" t="s">
        <v>20</v>
      </c>
      <c r="E7" s="344"/>
      <c r="F7" s="344"/>
      <c r="G7" s="344" t="s">
        <v>328</v>
      </c>
      <c r="H7" s="344" t="s">
        <v>329</v>
      </c>
      <c r="I7" s="344" t="s">
        <v>328</v>
      </c>
      <c r="J7" s="344" t="s">
        <v>329</v>
      </c>
      <c r="K7" s="344" t="s">
        <v>330</v>
      </c>
      <c r="L7" s="344" t="s">
        <v>331</v>
      </c>
      <c r="M7" s="344"/>
      <c r="N7" s="345" t="s">
        <v>154</v>
      </c>
      <c r="O7" s="344" t="s">
        <v>155</v>
      </c>
      <c r="P7" s="344"/>
      <c r="Q7" s="346" t="s">
        <v>25</v>
      </c>
      <c r="R7" s="359" t="s">
        <v>25</v>
      </c>
    </row>
    <row r="8" spans="1:18" x14ac:dyDescent="0.2">
      <c r="A8" s="360"/>
      <c r="B8" s="361"/>
      <c r="C8" s="362" t="s">
        <v>16</v>
      </c>
      <c r="D8" s="362" t="s">
        <v>21</v>
      </c>
      <c r="E8" s="362" t="s">
        <v>17</v>
      </c>
      <c r="F8" s="362" t="s">
        <v>18</v>
      </c>
      <c r="G8" s="363" t="s">
        <v>19</v>
      </c>
      <c r="H8" s="363" t="s">
        <v>332</v>
      </c>
      <c r="I8" s="363" t="s">
        <v>19</v>
      </c>
      <c r="J8" s="363" t="s">
        <v>332</v>
      </c>
      <c r="K8" s="363" t="s">
        <v>19</v>
      </c>
      <c r="L8" s="363" t="s">
        <v>332</v>
      </c>
      <c r="M8" s="363"/>
      <c r="N8" s="363" t="s">
        <v>19</v>
      </c>
      <c r="O8" s="363" t="s">
        <v>19</v>
      </c>
      <c r="P8" s="363" t="s">
        <v>19</v>
      </c>
      <c r="Q8" s="363" t="s">
        <v>19</v>
      </c>
      <c r="R8" s="363" t="s">
        <v>19</v>
      </c>
    </row>
    <row r="9" spans="1:18" ht="12.9" customHeight="1" x14ac:dyDescent="0.2">
      <c r="A9" s="364">
        <v>1</v>
      </c>
      <c r="B9" s="365" t="s">
        <v>0</v>
      </c>
      <c r="C9" s="317"/>
      <c r="D9" s="767"/>
      <c r="E9" s="767"/>
      <c r="F9" s="767"/>
      <c r="G9" s="377">
        <v>6.5</v>
      </c>
      <c r="H9" s="377">
        <v>12.5</v>
      </c>
      <c r="I9" s="377">
        <v>8</v>
      </c>
      <c r="J9" s="377">
        <v>62.5</v>
      </c>
      <c r="K9" s="377">
        <v>8</v>
      </c>
      <c r="L9" s="377">
        <v>90</v>
      </c>
      <c r="M9" s="377"/>
      <c r="N9" s="767"/>
      <c r="O9" s="317"/>
      <c r="P9" s="317"/>
      <c r="Q9" s="366"/>
      <c r="R9" s="371" t="s">
        <v>159</v>
      </c>
    </row>
    <row r="10" spans="1:18" ht="12.9" customHeight="1" x14ac:dyDescent="0.2">
      <c r="A10" s="367">
        <v>2</v>
      </c>
      <c r="B10" s="318" t="s">
        <v>27</v>
      </c>
      <c r="C10" s="317"/>
      <c r="D10" s="767"/>
      <c r="E10" s="767"/>
      <c r="F10" s="767"/>
      <c r="G10" s="377">
        <v>8</v>
      </c>
      <c r="H10" s="377">
        <v>10</v>
      </c>
      <c r="I10" s="377">
        <v>3.5</v>
      </c>
      <c r="J10" s="377">
        <v>12.5</v>
      </c>
      <c r="K10" s="377">
        <v>8</v>
      </c>
      <c r="L10" s="377">
        <v>50</v>
      </c>
      <c r="M10" s="377"/>
      <c r="N10" s="767"/>
      <c r="O10" s="317"/>
      <c r="P10" s="317"/>
      <c r="Q10" s="366"/>
      <c r="R10" s="372" t="s">
        <v>160</v>
      </c>
    </row>
    <row r="11" spans="1:18" ht="12.9" customHeight="1" x14ac:dyDescent="0.2">
      <c r="A11" s="367">
        <v>3</v>
      </c>
      <c r="B11" s="318" t="s">
        <v>206</v>
      </c>
      <c r="C11" s="317"/>
      <c r="D11" s="767"/>
      <c r="E11" s="767"/>
      <c r="F11" s="767"/>
      <c r="G11" s="377">
        <v>5</v>
      </c>
      <c r="H11" s="377">
        <v>10</v>
      </c>
      <c r="I11" s="377">
        <v>5</v>
      </c>
      <c r="J11" s="377">
        <v>10</v>
      </c>
      <c r="K11" s="377">
        <v>8</v>
      </c>
      <c r="L11" s="377">
        <v>60</v>
      </c>
      <c r="M11" s="377"/>
      <c r="N11" s="767"/>
      <c r="O11" s="317"/>
      <c r="P11" s="317"/>
      <c r="Q11" s="366"/>
      <c r="R11" s="372" t="s">
        <v>161</v>
      </c>
    </row>
    <row r="12" spans="1:18" ht="12.9" customHeight="1" x14ac:dyDescent="0.2">
      <c r="A12" s="367">
        <v>4</v>
      </c>
      <c r="B12" s="318" t="s">
        <v>208</v>
      </c>
      <c r="C12" s="317" t="s">
        <v>137</v>
      </c>
      <c r="D12" s="767"/>
      <c r="E12" s="767"/>
      <c r="F12" s="767"/>
      <c r="G12" s="377">
        <v>5</v>
      </c>
      <c r="H12" s="377">
        <v>10</v>
      </c>
      <c r="I12" s="377">
        <v>5</v>
      </c>
      <c r="J12" s="377">
        <v>15</v>
      </c>
      <c r="K12" s="377">
        <v>8</v>
      </c>
      <c r="L12" s="377">
        <v>50</v>
      </c>
      <c r="M12" s="377"/>
      <c r="N12" s="767"/>
      <c r="O12" s="317"/>
      <c r="P12" s="317"/>
      <c r="Q12" s="366"/>
      <c r="R12" s="373"/>
    </row>
    <row r="13" spans="1:18" ht="12.9" customHeight="1" x14ac:dyDescent="0.2">
      <c r="A13" s="768">
        <v>5</v>
      </c>
      <c r="B13" s="769" t="s">
        <v>179</v>
      </c>
      <c r="C13" s="770"/>
      <c r="D13" s="771"/>
      <c r="E13" s="771"/>
      <c r="F13" s="771"/>
      <c r="G13" s="772">
        <v>5</v>
      </c>
      <c r="H13" s="772">
        <v>7.5</v>
      </c>
      <c r="I13" s="772">
        <v>2</v>
      </c>
      <c r="J13" s="772">
        <v>3.5</v>
      </c>
      <c r="K13" s="772">
        <v>5</v>
      </c>
      <c r="L13" s="772">
        <v>7.5</v>
      </c>
      <c r="M13" s="377"/>
      <c r="N13" s="767"/>
      <c r="O13" s="317"/>
      <c r="P13" s="317"/>
      <c r="Q13" s="366"/>
      <c r="R13" s="373"/>
    </row>
    <row r="14" spans="1:18" ht="12.9" customHeight="1" x14ac:dyDescent="0.2">
      <c r="A14" s="367">
        <v>6</v>
      </c>
      <c r="B14" s="318" t="s">
        <v>211</v>
      </c>
      <c r="C14" s="317"/>
      <c r="D14" s="767"/>
      <c r="E14" s="767"/>
      <c r="F14" s="767"/>
      <c r="G14" s="377">
        <v>6.5</v>
      </c>
      <c r="H14" s="377">
        <v>10</v>
      </c>
      <c r="I14" s="377">
        <v>5</v>
      </c>
      <c r="J14" s="377">
        <v>17.5</v>
      </c>
      <c r="K14" s="377">
        <v>8</v>
      </c>
      <c r="L14" s="377">
        <v>90</v>
      </c>
      <c r="M14" s="377"/>
      <c r="N14" s="767"/>
      <c r="O14" s="317"/>
      <c r="P14" s="317"/>
      <c r="Q14" s="366"/>
      <c r="R14" s="373"/>
    </row>
    <row r="15" spans="1:18" ht="12.9" customHeight="1" x14ac:dyDescent="0.2">
      <c r="A15" s="367">
        <v>7</v>
      </c>
      <c r="B15" s="318" t="s">
        <v>213</v>
      </c>
      <c r="C15" s="317"/>
      <c r="D15" s="767"/>
      <c r="E15" s="767"/>
      <c r="F15" s="767"/>
      <c r="G15" s="377">
        <v>8</v>
      </c>
      <c r="H15" s="377">
        <v>17.5</v>
      </c>
      <c r="I15" s="377">
        <v>8</v>
      </c>
      <c r="J15" s="377">
        <v>47.5</v>
      </c>
      <c r="K15" s="377">
        <v>8</v>
      </c>
      <c r="L15" s="377">
        <v>55</v>
      </c>
      <c r="M15" s="377"/>
      <c r="N15" s="767"/>
      <c r="O15" s="317"/>
      <c r="P15" s="317"/>
      <c r="Q15" s="366"/>
      <c r="R15" s="373"/>
    </row>
    <row r="16" spans="1:18" ht="12.9" customHeight="1" x14ac:dyDescent="0.2">
      <c r="A16" s="367">
        <v>8</v>
      </c>
      <c r="B16" s="318" t="s">
        <v>215</v>
      </c>
      <c r="C16" s="317"/>
      <c r="D16" s="767"/>
      <c r="E16" s="767"/>
      <c r="F16" s="767"/>
      <c r="G16" s="377">
        <v>6.5</v>
      </c>
      <c r="H16" s="377">
        <v>10</v>
      </c>
      <c r="I16" s="377">
        <v>5</v>
      </c>
      <c r="J16" s="377">
        <v>20</v>
      </c>
      <c r="K16" s="377">
        <v>8</v>
      </c>
      <c r="L16" s="377">
        <v>40</v>
      </c>
      <c r="M16" s="377"/>
      <c r="N16" s="767"/>
      <c r="O16" s="317"/>
      <c r="P16" s="317"/>
      <c r="Q16" s="366"/>
      <c r="R16" s="373"/>
    </row>
    <row r="17" spans="1:18" ht="12.9" customHeight="1" x14ac:dyDescent="0.2">
      <c r="A17" s="768">
        <v>9</v>
      </c>
      <c r="B17" s="769" t="s">
        <v>217</v>
      </c>
      <c r="C17" s="770"/>
      <c r="D17" s="771"/>
      <c r="E17" s="771"/>
      <c r="F17" s="771"/>
      <c r="G17" s="772">
        <v>5</v>
      </c>
      <c r="H17" s="772">
        <v>7.5</v>
      </c>
      <c r="I17" s="772">
        <v>2</v>
      </c>
      <c r="J17" s="772">
        <v>3.5</v>
      </c>
      <c r="K17" s="772">
        <v>5</v>
      </c>
      <c r="L17" s="772">
        <v>5</v>
      </c>
      <c r="M17" s="377"/>
      <c r="N17" s="767"/>
      <c r="O17" s="317"/>
      <c r="P17" s="317"/>
      <c r="Q17" s="366"/>
      <c r="R17" s="373"/>
    </row>
    <row r="18" spans="1:18" ht="12.9" customHeight="1" x14ac:dyDescent="0.2">
      <c r="A18" s="367">
        <v>10</v>
      </c>
      <c r="B18" s="318" t="s">
        <v>219</v>
      </c>
      <c r="C18" s="317"/>
      <c r="D18" s="767"/>
      <c r="E18" s="767"/>
      <c r="F18" s="767"/>
      <c r="G18" s="377">
        <v>5</v>
      </c>
      <c r="H18" s="377">
        <v>5</v>
      </c>
      <c r="I18" s="377">
        <v>2</v>
      </c>
      <c r="J18" s="377">
        <v>5</v>
      </c>
      <c r="K18" s="377">
        <v>8</v>
      </c>
      <c r="L18" s="377">
        <v>55</v>
      </c>
      <c r="M18" s="377"/>
      <c r="N18" s="767"/>
      <c r="O18" s="317"/>
      <c r="P18" s="317"/>
      <c r="Q18" s="366"/>
      <c r="R18" s="373"/>
    </row>
    <row r="19" spans="1:18" ht="12.9" customHeight="1" x14ac:dyDescent="0.2">
      <c r="A19" s="367">
        <v>11</v>
      </c>
      <c r="B19" s="318" t="s">
        <v>221</v>
      </c>
      <c r="C19" s="317"/>
      <c r="D19" s="767"/>
      <c r="E19" s="767"/>
      <c r="F19" s="767"/>
      <c r="G19" s="377">
        <v>6.5</v>
      </c>
      <c r="H19" s="377">
        <v>15</v>
      </c>
      <c r="I19" s="377">
        <v>6.5</v>
      </c>
      <c r="J19" s="377">
        <v>15</v>
      </c>
      <c r="K19" s="377">
        <v>8</v>
      </c>
      <c r="L19" s="377">
        <v>55</v>
      </c>
      <c r="M19" s="377"/>
      <c r="N19" s="767"/>
      <c r="O19" s="317"/>
      <c r="P19" s="317"/>
      <c r="Q19" s="366"/>
      <c r="R19" s="373"/>
    </row>
    <row r="20" spans="1:18" ht="12.9" customHeight="1" x14ac:dyDescent="0.2">
      <c r="A20" s="367">
        <v>12</v>
      </c>
      <c r="B20" s="318" t="s">
        <v>223</v>
      </c>
      <c r="C20" s="317"/>
      <c r="D20" s="767"/>
      <c r="E20" s="767"/>
      <c r="F20" s="767"/>
      <c r="G20" s="377">
        <v>6.5</v>
      </c>
      <c r="H20" s="377">
        <v>10</v>
      </c>
      <c r="I20" s="377">
        <v>2</v>
      </c>
      <c r="J20" s="377">
        <v>10</v>
      </c>
      <c r="K20" s="377">
        <v>8</v>
      </c>
      <c r="L20" s="377">
        <v>55</v>
      </c>
      <c r="M20" s="377"/>
      <c r="N20" s="767"/>
      <c r="O20" s="317"/>
      <c r="P20" s="317"/>
      <c r="Q20" s="366"/>
      <c r="R20" s="373"/>
    </row>
    <row r="21" spans="1:18" ht="12.9" customHeight="1" x14ac:dyDescent="0.2">
      <c r="A21" s="768">
        <v>13</v>
      </c>
      <c r="B21" s="769" t="s">
        <v>225</v>
      </c>
      <c r="C21" s="770"/>
      <c r="D21" s="771"/>
      <c r="E21" s="771"/>
      <c r="F21" s="771"/>
      <c r="G21" s="772">
        <v>6.5</v>
      </c>
      <c r="H21" s="772">
        <v>10</v>
      </c>
      <c r="I21" s="772">
        <v>3.5</v>
      </c>
      <c r="J21" s="772">
        <v>6</v>
      </c>
      <c r="K21" s="772">
        <v>6.5</v>
      </c>
      <c r="L21" s="772">
        <v>15</v>
      </c>
      <c r="M21" s="377"/>
      <c r="N21" s="767"/>
      <c r="O21" s="317"/>
      <c r="P21" s="317"/>
      <c r="Q21" s="366"/>
      <c r="R21" s="373"/>
    </row>
    <row r="22" spans="1:18" ht="12.9" customHeight="1" x14ac:dyDescent="0.2">
      <c r="A22" s="367">
        <v>14</v>
      </c>
      <c r="B22" s="318" t="s">
        <v>227</v>
      </c>
      <c r="C22" s="317"/>
      <c r="D22" s="767"/>
      <c r="E22" s="767"/>
      <c r="F22" s="767"/>
      <c r="G22" s="377">
        <v>8</v>
      </c>
      <c r="H22" s="377">
        <v>27.5</v>
      </c>
      <c r="I22" s="377">
        <v>8</v>
      </c>
      <c r="J22" s="377">
        <v>67.5</v>
      </c>
      <c r="K22" s="377">
        <v>8</v>
      </c>
      <c r="L22" s="377">
        <v>85</v>
      </c>
      <c r="M22" s="377"/>
      <c r="N22" s="767"/>
      <c r="O22" s="317"/>
      <c r="P22" s="317"/>
      <c r="Q22" s="366"/>
      <c r="R22" s="373"/>
    </row>
    <row r="23" spans="1:18" ht="12.9" customHeight="1" x14ac:dyDescent="0.2">
      <c r="A23" s="367">
        <v>15</v>
      </c>
      <c r="B23" s="318" t="s">
        <v>229</v>
      </c>
      <c r="C23" s="317"/>
      <c r="D23" s="767"/>
      <c r="E23" s="767"/>
      <c r="F23" s="767"/>
      <c r="G23" s="377">
        <v>8</v>
      </c>
      <c r="H23" s="377">
        <v>22.5</v>
      </c>
      <c r="I23" s="377">
        <v>8</v>
      </c>
      <c r="J23" s="377">
        <v>47.5</v>
      </c>
      <c r="K23" s="377">
        <v>8</v>
      </c>
      <c r="L23" s="377">
        <v>85</v>
      </c>
      <c r="M23" s="377"/>
      <c r="N23" s="767"/>
      <c r="O23" s="317"/>
      <c r="P23" s="317"/>
      <c r="Q23" s="366"/>
      <c r="R23" s="373"/>
    </row>
    <row r="24" spans="1:18" ht="12.9" customHeight="1" x14ac:dyDescent="0.2">
      <c r="A24" s="367">
        <v>16</v>
      </c>
      <c r="B24" s="318" t="s">
        <v>231</v>
      </c>
      <c r="C24" s="317"/>
      <c r="D24" s="767"/>
      <c r="E24" s="767"/>
      <c r="F24" s="767"/>
      <c r="G24" s="377">
        <v>5</v>
      </c>
      <c r="H24" s="377">
        <v>7.5</v>
      </c>
      <c r="I24" s="377">
        <v>5</v>
      </c>
      <c r="J24" s="377">
        <v>12.5</v>
      </c>
      <c r="K24" s="377">
        <v>8</v>
      </c>
      <c r="L24" s="377">
        <v>40</v>
      </c>
      <c r="M24" s="377"/>
      <c r="N24" s="767"/>
      <c r="O24" s="317"/>
      <c r="P24" s="317"/>
      <c r="Q24" s="366"/>
      <c r="R24" s="373"/>
    </row>
    <row r="25" spans="1:18" ht="12.9" customHeight="1" x14ac:dyDescent="0.2">
      <c r="A25" s="768">
        <v>17</v>
      </c>
      <c r="B25" s="769" t="s">
        <v>233</v>
      </c>
      <c r="C25" s="770"/>
      <c r="D25" s="771"/>
      <c r="E25" s="771"/>
      <c r="F25" s="771"/>
      <c r="G25" s="772">
        <v>5</v>
      </c>
      <c r="H25" s="772">
        <v>5</v>
      </c>
      <c r="I25" s="772">
        <v>3.5</v>
      </c>
      <c r="J25" s="772">
        <v>12.5</v>
      </c>
      <c r="K25" s="772">
        <v>8</v>
      </c>
      <c r="L25" s="772">
        <v>17.5</v>
      </c>
      <c r="M25" s="377"/>
      <c r="N25" s="767"/>
      <c r="O25" s="317"/>
      <c r="P25" s="317"/>
      <c r="Q25" s="366"/>
      <c r="R25" s="373"/>
    </row>
    <row r="26" spans="1:18" ht="12.9" customHeight="1" x14ac:dyDescent="0.2">
      <c r="A26" s="367">
        <v>18</v>
      </c>
      <c r="B26" s="318" t="s">
        <v>235</v>
      </c>
      <c r="C26" s="317"/>
      <c r="D26" s="767"/>
      <c r="E26" s="767"/>
      <c r="F26" s="767"/>
      <c r="G26" s="377">
        <v>6.5</v>
      </c>
      <c r="H26" s="377">
        <v>10</v>
      </c>
      <c r="I26" s="377">
        <v>6.5</v>
      </c>
      <c r="J26" s="377">
        <v>25</v>
      </c>
      <c r="K26" s="377">
        <v>8</v>
      </c>
      <c r="L26" s="377">
        <v>80</v>
      </c>
      <c r="M26" s="377"/>
      <c r="N26" s="767"/>
      <c r="O26" s="317"/>
      <c r="P26" s="317"/>
      <c r="Q26" s="366"/>
      <c r="R26" s="373"/>
    </row>
    <row r="27" spans="1:18" ht="12.9" customHeight="1" x14ac:dyDescent="0.2">
      <c r="A27" s="367">
        <v>19</v>
      </c>
      <c r="B27" s="318" t="s">
        <v>237</v>
      </c>
      <c r="C27" s="317"/>
      <c r="D27" s="767"/>
      <c r="E27" s="767"/>
      <c r="F27" s="767"/>
      <c r="G27" s="377">
        <v>8</v>
      </c>
      <c r="H27" s="377">
        <v>12.5</v>
      </c>
      <c r="I27" s="377">
        <v>5</v>
      </c>
      <c r="J27" s="377">
        <v>12.5</v>
      </c>
      <c r="K27" s="377">
        <v>8</v>
      </c>
      <c r="L27" s="377">
        <v>25</v>
      </c>
      <c r="M27" s="377"/>
      <c r="N27" s="767"/>
      <c r="O27" s="317"/>
      <c r="P27" s="317"/>
      <c r="Q27" s="366"/>
      <c r="R27" s="373"/>
    </row>
    <row r="28" spans="1:18" ht="12.9" customHeight="1" x14ac:dyDescent="0.2">
      <c r="A28" s="367">
        <v>20</v>
      </c>
      <c r="B28" s="318" t="s">
        <v>239</v>
      </c>
      <c r="C28" s="317"/>
      <c r="D28" s="767"/>
      <c r="E28" s="767"/>
      <c r="F28" s="767"/>
      <c r="G28" s="377">
        <v>8</v>
      </c>
      <c r="H28" s="377">
        <v>15</v>
      </c>
      <c r="I28" s="377">
        <v>8</v>
      </c>
      <c r="J28" s="377">
        <v>80</v>
      </c>
      <c r="K28" s="377">
        <v>8</v>
      </c>
      <c r="L28" s="377">
        <v>90</v>
      </c>
      <c r="M28" s="377"/>
      <c r="N28" s="767"/>
      <c r="O28" s="317"/>
      <c r="P28" s="317"/>
      <c r="Q28" s="366"/>
      <c r="R28" s="373"/>
    </row>
    <row r="29" spans="1:18" ht="12.9" customHeight="1" x14ac:dyDescent="0.2">
      <c r="A29" s="367">
        <v>21</v>
      </c>
      <c r="B29" s="318" t="s">
        <v>242</v>
      </c>
      <c r="C29" s="317"/>
      <c r="D29" s="767"/>
      <c r="E29" s="767"/>
      <c r="F29" s="767"/>
      <c r="G29" s="377">
        <v>6.5</v>
      </c>
      <c r="H29" s="377">
        <v>10</v>
      </c>
      <c r="I29" s="377">
        <v>8</v>
      </c>
      <c r="J29" s="377">
        <v>45</v>
      </c>
      <c r="K29" s="377">
        <v>8</v>
      </c>
      <c r="L29" s="377">
        <v>90</v>
      </c>
      <c r="M29" s="377"/>
      <c r="N29" s="767"/>
      <c r="O29" s="317"/>
      <c r="P29" s="317"/>
      <c r="Q29" s="366"/>
      <c r="R29" s="373"/>
    </row>
    <row r="30" spans="1:18" ht="12.9" customHeight="1" x14ac:dyDescent="0.2">
      <c r="A30" s="367">
        <v>22</v>
      </c>
      <c r="B30" s="318" t="s">
        <v>244</v>
      </c>
      <c r="C30" s="317"/>
      <c r="D30" s="767"/>
      <c r="E30" s="767"/>
      <c r="F30" s="767"/>
      <c r="G30" s="377">
        <v>8</v>
      </c>
      <c r="H30" s="377">
        <v>20</v>
      </c>
      <c r="I30" s="377">
        <v>8</v>
      </c>
      <c r="J30" s="377">
        <v>55</v>
      </c>
      <c r="K30" s="377">
        <v>8</v>
      </c>
      <c r="L30" s="377">
        <v>90</v>
      </c>
      <c r="M30" s="377"/>
      <c r="N30" s="767"/>
      <c r="O30" s="317"/>
      <c r="P30" s="317"/>
      <c r="Q30" s="366"/>
      <c r="R30" s="373"/>
    </row>
    <row r="31" spans="1:18" ht="12.9" customHeight="1" x14ac:dyDescent="0.2">
      <c r="A31" s="773">
        <v>23</v>
      </c>
      <c r="B31" s="774" t="s">
        <v>246</v>
      </c>
      <c r="C31" s="775"/>
      <c r="D31" s="776"/>
      <c r="E31" s="776"/>
      <c r="F31" s="776"/>
      <c r="G31" s="777">
        <v>6.5</v>
      </c>
      <c r="H31" s="777">
        <v>10</v>
      </c>
      <c r="I31" s="777">
        <v>5</v>
      </c>
      <c r="J31" s="777">
        <v>12.5</v>
      </c>
      <c r="K31" s="777">
        <v>8</v>
      </c>
      <c r="L31" s="777">
        <v>60</v>
      </c>
      <c r="M31" s="777"/>
      <c r="N31" s="776"/>
      <c r="O31" s="775"/>
      <c r="P31" s="775"/>
      <c r="Q31" s="778"/>
      <c r="R31" s="779"/>
    </row>
    <row r="32" spans="1:18" ht="12.9" customHeight="1" x14ac:dyDescent="0.2">
      <c r="A32" s="773">
        <v>24</v>
      </c>
      <c r="B32" s="774" t="s">
        <v>248</v>
      </c>
      <c r="C32" s="775"/>
      <c r="D32" s="776"/>
      <c r="E32" s="776"/>
      <c r="F32" s="776"/>
      <c r="G32" s="777">
        <v>5</v>
      </c>
      <c r="H32" s="777">
        <v>10</v>
      </c>
      <c r="I32" s="777">
        <v>5</v>
      </c>
      <c r="J32" s="777">
        <v>10</v>
      </c>
      <c r="K32" s="777">
        <v>6.5</v>
      </c>
      <c r="L32" s="777">
        <v>50</v>
      </c>
      <c r="M32" s="777"/>
      <c r="N32" s="776"/>
      <c r="O32" s="775"/>
      <c r="P32" s="775"/>
      <c r="Q32" s="778"/>
      <c r="R32" s="779"/>
    </row>
    <row r="33" spans="1:18" ht="12.9" customHeight="1" x14ac:dyDescent="0.2">
      <c r="A33" s="773">
        <v>25</v>
      </c>
      <c r="B33" s="774" t="s">
        <v>250</v>
      </c>
      <c r="C33" s="775"/>
      <c r="D33" s="776"/>
      <c r="E33" s="776"/>
      <c r="F33" s="776"/>
      <c r="G33" s="777">
        <v>5</v>
      </c>
      <c r="H33" s="777">
        <v>10</v>
      </c>
      <c r="I33" s="777">
        <v>3.5</v>
      </c>
      <c r="J33" s="777">
        <v>7.5</v>
      </c>
      <c r="K33" s="777">
        <v>8</v>
      </c>
      <c r="L33" s="777">
        <v>27.5</v>
      </c>
      <c r="M33" s="777"/>
      <c r="N33" s="776"/>
      <c r="O33" s="775"/>
      <c r="P33" s="775"/>
      <c r="Q33" s="778"/>
      <c r="R33" s="779"/>
    </row>
    <row r="34" spans="1:18" ht="12.9" customHeight="1" x14ac:dyDescent="0.2">
      <c r="A34" s="367">
        <v>26</v>
      </c>
      <c r="B34" s="318" t="s">
        <v>252</v>
      </c>
      <c r="C34" s="317"/>
      <c r="D34" s="767"/>
      <c r="E34" s="767"/>
      <c r="F34" s="767"/>
      <c r="G34" s="377">
        <v>8</v>
      </c>
      <c r="H34" s="377">
        <v>12.5</v>
      </c>
      <c r="I34" s="377">
        <v>8</v>
      </c>
      <c r="J34" s="377">
        <v>72.5</v>
      </c>
      <c r="K34" s="377">
        <v>8</v>
      </c>
      <c r="L34" s="377">
        <v>85</v>
      </c>
      <c r="M34" s="377"/>
      <c r="N34" s="767"/>
      <c r="O34" s="317"/>
      <c r="P34" s="317"/>
      <c r="Q34" s="366"/>
      <c r="R34" s="373"/>
    </row>
    <row r="35" spans="1:18" ht="12.9" customHeight="1" x14ac:dyDescent="0.2">
      <c r="A35" s="367">
        <v>27</v>
      </c>
      <c r="B35" s="318" t="s">
        <v>254</v>
      </c>
      <c r="C35" s="317"/>
      <c r="D35" s="767"/>
      <c r="E35" s="767"/>
      <c r="F35" s="767"/>
      <c r="G35" s="377">
        <v>8</v>
      </c>
      <c r="H35" s="377">
        <v>10</v>
      </c>
      <c r="I35" s="377">
        <v>8</v>
      </c>
      <c r="J35" s="377">
        <v>70</v>
      </c>
      <c r="K35" s="377">
        <v>8</v>
      </c>
      <c r="L35" s="377">
        <v>85</v>
      </c>
      <c r="M35" s="377"/>
      <c r="N35" s="767"/>
      <c r="O35" s="317"/>
      <c r="P35" s="317"/>
      <c r="Q35" s="366"/>
      <c r="R35" s="373"/>
    </row>
    <row r="36" spans="1:18" ht="12.9" customHeight="1" x14ac:dyDescent="0.2">
      <c r="A36" s="768">
        <v>28</v>
      </c>
      <c r="B36" s="769" t="s">
        <v>256</v>
      </c>
      <c r="C36" s="770"/>
      <c r="D36" s="771"/>
      <c r="E36" s="771"/>
      <c r="F36" s="771"/>
      <c r="G36" s="772">
        <v>5</v>
      </c>
      <c r="H36" s="772">
        <v>5</v>
      </c>
      <c r="I36" s="772">
        <v>2</v>
      </c>
      <c r="J36" s="772">
        <v>3.5</v>
      </c>
      <c r="K36" s="772">
        <v>5</v>
      </c>
      <c r="L36" s="772">
        <v>10</v>
      </c>
      <c r="M36" s="377"/>
      <c r="N36" s="767"/>
      <c r="O36" s="317"/>
      <c r="P36" s="317"/>
      <c r="Q36" s="366"/>
      <c r="R36" s="373"/>
    </row>
    <row r="37" spans="1:18" ht="12.9" customHeight="1" x14ac:dyDescent="0.2">
      <c r="A37" s="367">
        <v>29</v>
      </c>
      <c r="B37" s="318" t="s">
        <v>258</v>
      </c>
      <c r="C37" s="317"/>
      <c r="D37" s="767"/>
      <c r="E37" s="767"/>
      <c r="F37" s="767"/>
      <c r="G37" s="377">
        <v>6.5</v>
      </c>
      <c r="H37" s="377">
        <v>7.5</v>
      </c>
      <c r="I37" s="377">
        <v>3.5</v>
      </c>
      <c r="J37" s="377">
        <v>3.5</v>
      </c>
      <c r="K37" s="377">
        <v>6.5</v>
      </c>
      <c r="L37" s="377">
        <v>32.5</v>
      </c>
      <c r="M37" s="377"/>
      <c r="N37" s="767"/>
      <c r="O37" s="317"/>
      <c r="P37" s="317"/>
      <c r="Q37" s="366"/>
      <c r="R37" s="373"/>
    </row>
    <row r="38" spans="1:18" ht="12.9" customHeight="1" x14ac:dyDescent="0.2">
      <c r="A38" s="367">
        <v>30</v>
      </c>
      <c r="B38" s="318" t="s">
        <v>260</v>
      </c>
      <c r="C38" s="317"/>
      <c r="D38" s="767"/>
      <c r="E38" s="767"/>
      <c r="F38" s="767"/>
      <c r="G38" s="377">
        <v>5</v>
      </c>
      <c r="H38" s="377">
        <v>10</v>
      </c>
      <c r="I38" s="377">
        <v>2</v>
      </c>
      <c r="J38" s="377">
        <v>8.5</v>
      </c>
      <c r="K38" s="377">
        <v>8</v>
      </c>
      <c r="L38" s="377">
        <v>40</v>
      </c>
      <c r="M38" s="377"/>
      <c r="N38" s="767"/>
      <c r="O38" s="317"/>
      <c r="P38" s="317"/>
      <c r="Q38" s="366"/>
      <c r="R38" s="373"/>
    </row>
    <row r="39" spans="1:18" ht="12.9" customHeight="1" x14ac:dyDescent="0.2">
      <c r="A39" s="367">
        <v>31</v>
      </c>
      <c r="B39" s="318" t="s">
        <v>262</v>
      </c>
      <c r="C39" s="317"/>
      <c r="D39" s="767"/>
      <c r="E39" s="767"/>
      <c r="F39" s="767"/>
      <c r="G39" s="377">
        <v>5</v>
      </c>
      <c r="H39" s="377">
        <v>10</v>
      </c>
      <c r="I39" s="377">
        <v>3.5</v>
      </c>
      <c r="J39" s="377">
        <v>10</v>
      </c>
      <c r="K39" s="377">
        <v>8</v>
      </c>
      <c r="L39" s="377">
        <v>22.5</v>
      </c>
      <c r="M39" s="377"/>
      <c r="N39" s="767"/>
      <c r="O39" s="317"/>
      <c r="P39" s="317"/>
      <c r="Q39" s="366"/>
      <c r="R39" s="373"/>
    </row>
    <row r="40" spans="1:18" ht="12.9" customHeight="1" x14ac:dyDescent="0.2">
      <c r="A40" s="367">
        <v>32</v>
      </c>
      <c r="B40" s="318" t="s">
        <v>263</v>
      </c>
      <c r="C40" s="317"/>
      <c r="D40" s="767"/>
      <c r="E40" s="767"/>
      <c r="F40" s="767"/>
      <c r="G40" s="377">
        <v>5</v>
      </c>
      <c r="H40" s="377">
        <v>7.5</v>
      </c>
      <c r="I40" s="377">
        <v>2</v>
      </c>
      <c r="J40" s="377">
        <v>5</v>
      </c>
      <c r="K40" s="377">
        <v>8</v>
      </c>
      <c r="L40" s="377">
        <v>30</v>
      </c>
      <c r="M40" s="377"/>
      <c r="N40" s="767"/>
      <c r="O40" s="317"/>
      <c r="P40" s="317"/>
      <c r="Q40" s="366"/>
      <c r="R40" s="373"/>
    </row>
    <row r="41" spans="1:18" s="7" customFormat="1" ht="12.9" customHeight="1" x14ac:dyDescent="0.2">
      <c r="A41" s="368">
        <v>33</v>
      </c>
      <c r="B41" s="369" t="s">
        <v>264</v>
      </c>
      <c r="C41" s="369"/>
      <c r="D41" s="780"/>
      <c r="E41" s="780"/>
      <c r="F41" s="780"/>
      <c r="G41" s="378">
        <v>6.5</v>
      </c>
      <c r="H41" s="378">
        <v>7.5</v>
      </c>
      <c r="I41" s="378">
        <v>5</v>
      </c>
      <c r="J41" s="378">
        <v>15</v>
      </c>
      <c r="K41" s="378">
        <v>8</v>
      </c>
      <c r="L41" s="378">
        <v>35</v>
      </c>
      <c r="M41" s="378"/>
      <c r="N41" s="780"/>
      <c r="O41" s="369"/>
      <c r="P41" s="369"/>
      <c r="Q41" s="370"/>
      <c r="R41" s="374"/>
    </row>
    <row r="42" spans="1:18" x14ac:dyDescent="0.2">
      <c r="A42" s="7" t="s">
        <v>26</v>
      </c>
      <c r="B42" s="7"/>
      <c r="C42" s="7"/>
      <c r="D42" s="7"/>
      <c r="E42" s="7"/>
      <c r="F42" s="7"/>
      <c r="G42" s="781">
        <f>AVERAGE(G9:G41)</f>
        <v>6.3181818181818183</v>
      </c>
      <c r="H42" s="781">
        <f t="shared" ref="H42:L42" si="0">AVERAGE(H9:H41)</f>
        <v>11.060606060606061</v>
      </c>
      <c r="I42" s="781">
        <f t="shared" si="0"/>
        <v>5</v>
      </c>
      <c r="J42" s="781">
        <f t="shared" si="0"/>
        <v>24.348484848484848</v>
      </c>
      <c r="K42" s="781">
        <f t="shared" si="0"/>
        <v>7.5909090909090908</v>
      </c>
      <c r="L42" s="781">
        <f t="shared" si="0"/>
        <v>51.742424242424242</v>
      </c>
      <c r="M42" s="75"/>
      <c r="N42" s="7"/>
      <c r="O42" s="7"/>
      <c r="P42" s="7"/>
      <c r="Q42" s="7"/>
      <c r="R42" s="7"/>
    </row>
    <row r="44" spans="1:18" ht="11.5" x14ac:dyDescent="0.25">
      <c r="A44" s="1" t="s">
        <v>157</v>
      </c>
      <c r="B44" s="782" t="s">
        <v>333</v>
      </c>
    </row>
  </sheetData>
  <mergeCells count="1">
    <mergeCell ref="N5:O5"/>
  </mergeCells>
  <printOptions horizontalCentered="1" gridLinesSet="0"/>
  <pageMargins left="0.5" right="0.5" top="1.1000000000000001" bottom="0.25" header="0.25" footer="0.5"/>
  <pageSetup scale="76" orientation="landscape" horizontalDpi="4294967292" r:id="rId1"/>
  <headerFooter alignWithMargins="0">
    <oddHeader>&amp;C2015-2016 UNIFORM SOUTHERN SOFT RED WINTER WHEAT NURSERY
DATA SHEET</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showGridLines="0" zoomScale="110" zoomScaleNormal="110" workbookViewId="0">
      <selection activeCell="F9" sqref="F9:F41"/>
    </sheetView>
  </sheetViews>
  <sheetFormatPr defaultColWidth="9.08984375" defaultRowHeight="10" x14ac:dyDescent="0.2"/>
  <cols>
    <col min="1" max="1" width="9.08984375" style="1"/>
    <col min="2" max="2" width="18.08984375" style="1" customWidth="1"/>
    <col min="3" max="3" width="9.08984375" style="1"/>
    <col min="4" max="4" width="4.453125" style="1" customWidth="1"/>
    <col min="5" max="12" width="9.08984375" style="1"/>
    <col min="13" max="13" width="9.6328125" style="1" customWidth="1"/>
    <col min="14" max="16384" width="9.08984375" style="1"/>
  </cols>
  <sheetData>
    <row r="1" spans="1:18" x14ac:dyDescent="0.2">
      <c r="A1" s="531" t="s">
        <v>5</v>
      </c>
      <c r="B1" s="532" t="s">
        <v>30</v>
      </c>
      <c r="C1" s="532"/>
      <c r="D1" s="532"/>
      <c r="E1" s="532"/>
      <c r="F1" s="532"/>
      <c r="G1" s="532" t="s">
        <v>334</v>
      </c>
      <c r="H1" s="532" t="s">
        <v>335</v>
      </c>
      <c r="I1" s="532"/>
      <c r="J1" s="532"/>
      <c r="K1" s="532"/>
      <c r="L1" s="532"/>
      <c r="M1" s="532"/>
      <c r="N1" s="532"/>
      <c r="O1" s="532"/>
      <c r="P1" s="532"/>
      <c r="Q1" s="532"/>
      <c r="R1" s="533"/>
    </row>
    <row r="2" spans="1:18" x14ac:dyDescent="0.2">
      <c r="A2" s="531" t="s">
        <v>307</v>
      </c>
      <c r="B2" s="2"/>
      <c r="C2" s="2" t="s">
        <v>336</v>
      </c>
      <c r="D2" s="2"/>
      <c r="E2" s="2"/>
      <c r="F2" s="2"/>
      <c r="G2" s="2"/>
      <c r="H2" s="2" t="s">
        <v>337</v>
      </c>
      <c r="I2" s="2"/>
      <c r="J2" s="2">
        <v>7.3</v>
      </c>
      <c r="K2" s="2" t="s">
        <v>338</v>
      </c>
      <c r="L2" s="785">
        <v>9.4E-2</v>
      </c>
      <c r="M2" s="2"/>
      <c r="N2" s="2"/>
      <c r="O2" s="2"/>
      <c r="P2" s="2"/>
      <c r="Q2" s="2"/>
      <c r="R2" s="3"/>
    </row>
    <row r="3" spans="1:18" x14ac:dyDescent="0.2">
      <c r="A3" s="4" t="s">
        <v>6</v>
      </c>
      <c r="B3" s="2" t="s">
        <v>339</v>
      </c>
      <c r="C3" s="2"/>
      <c r="D3" s="2"/>
      <c r="E3" s="2" t="s">
        <v>340</v>
      </c>
      <c r="F3" s="2" t="s">
        <v>341</v>
      </c>
      <c r="G3" s="2"/>
      <c r="H3" s="2"/>
      <c r="I3" s="2"/>
      <c r="J3" s="2" t="s">
        <v>342</v>
      </c>
      <c r="K3" s="2"/>
      <c r="L3" s="2" t="s">
        <v>343</v>
      </c>
      <c r="M3" s="2"/>
      <c r="N3" s="2"/>
      <c r="O3" s="2"/>
      <c r="P3" s="2"/>
      <c r="Q3" s="2"/>
      <c r="R3" s="3"/>
    </row>
    <row r="4" spans="1:18" x14ac:dyDescent="0.2">
      <c r="A4" s="5" t="s">
        <v>7</v>
      </c>
      <c r="B4" s="2"/>
      <c r="C4" s="2"/>
      <c r="D4" s="2"/>
      <c r="E4" s="3"/>
      <c r="F4" s="534">
        <v>10.1</v>
      </c>
      <c r="G4" s="6">
        <v>11</v>
      </c>
      <c r="H4" s="3"/>
      <c r="I4" s="3"/>
      <c r="J4" s="3"/>
      <c r="K4" s="3"/>
      <c r="L4" s="3"/>
      <c r="M4" s="3"/>
      <c r="N4" s="3"/>
      <c r="O4" s="3"/>
      <c r="P4" s="3"/>
      <c r="Q4" s="3"/>
      <c r="R4" s="3"/>
    </row>
    <row r="5" spans="1:18" x14ac:dyDescent="0.2">
      <c r="A5" s="342" t="s">
        <v>8</v>
      </c>
      <c r="B5" s="343" t="s">
        <v>9</v>
      </c>
      <c r="C5" s="344" t="s">
        <v>10</v>
      </c>
      <c r="D5" s="344"/>
      <c r="E5" s="344" t="s">
        <v>11</v>
      </c>
      <c r="F5" s="344" t="s">
        <v>139</v>
      </c>
      <c r="G5" s="344" t="s">
        <v>140</v>
      </c>
      <c r="H5" s="344" t="s">
        <v>141</v>
      </c>
      <c r="I5" s="344" t="s">
        <v>142</v>
      </c>
      <c r="J5" s="344" t="s">
        <v>143</v>
      </c>
      <c r="K5" s="344" t="s">
        <v>144</v>
      </c>
      <c r="L5" s="344" t="s">
        <v>145</v>
      </c>
      <c r="M5" s="535" t="s">
        <v>146</v>
      </c>
      <c r="N5" s="1026" t="s">
        <v>147</v>
      </c>
      <c r="O5" s="1027"/>
      <c r="P5" s="344" t="s">
        <v>56</v>
      </c>
      <c r="Q5" s="344" t="s">
        <v>23</v>
      </c>
      <c r="R5" s="535" t="s">
        <v>158</v>
      </c>
    </row>
    <row r="6" spans="1:18" x14ac:dyDescent="0.2">
      <c r="A6" s="342" t="s">
        <v>12</v>
      </c>
      <c r="B6" s="343" t="s">
        <v>13</v>
      </c>
      <c r="C6" s="344"/>
      <c r="D6" s="343"/>
      <c r="E6" s="344" t="s">
        <v>14</v>
      </c>
      <c r="F6" s="344" t="s">
        <v>15</v>
      </c>
      <c r="G6" s="344"/>
      <c r="H6" s="344"/>
      <c r="I6" s="344" t="s">
        <v>148</v>
      </c>
      <c r="J6" s="344" t="s">
        <v>149</v>
      </c>
      <c r="K6" s="344" t="s">
        <v>150</v>
      </c>
      <c r="L6" s="344" t="s">
        <v>150</v>
      </c>
      <c r="M6" s="345" t="s">
        <v>150</v>
      </c>
      <c r="N6" s="344" t="s">
        <v>151</v>
      </c>
      <c r="O6" s="344" t="s">
        <v>152</v>
      </c>
      <c r="P6" s="344" t="s">
        <v>153</v>
      </c>
      <c r="Q6" s="346" t="s">
        <v>24</v>
      </c>
      <c r="R6" s="359" t="s">
        <v>24</v>
      </c>
    </row>
    <row r="7" spans="1:18" x14ac:dyDescent="0.2">
      <c r="A7" s="342"/>
      <c r="B7" s="343"/>
      <c r="C7" s="344"/>
      <c r="D7" s="345" t="s">
        <v>20</v>
      </c>
      <c r="E7" s="344"/>
      <c r="F7" s="344"/>
      <c r="G7" s="344"/>
      <c r="H7" s="343"/>
      <c r="I7" s="343"/>
      <c r="J7" s="343"/>
      <c r="K7" s="343"/>
      <c r="L7" s="343"/>
      <c r="M7" s="343"/>
      <c r="N7" s="345" t="s">
        <v>154</v>
      </c>
      <c r="O7" s="344" t="s">
        <v>155</v>
      </c>
      <c r="P7" s="344"/>
      <c r="Q7" s="346" t="s">
        <v>25</v>
      </c>
      <c r="R7" s="359" t="s">
        <v>25</v>
      </c>
    </row>
    <row r="8" spans="1:18" x14ac:dyDescent="0.2">
      <c r="A8" s="360"/>
      <c r="B8" s="361"/>
      <c r="C8" s="362" t="s">
        <v>16</v>
      </c>
      <c r="D8" s="362" t="s">
        <v>21</v>
      </c>
      <c r="E8" s="362" t="s">
        <v>17</v>
      </c>
      <c r="F8" s="362" t="s">
        <v>18</v>
      </c>
      <c r="G8" s="362" t="s">
        <v>156</v>
      </c>
      <c r="H8" s="362" t="s">
        <v>19</v>
      </c>
      <c r="I8" s="362" t="s">
        <v>19</v>
      </c>
      <c r="J8" s="363" t="s">
        <v>19</v>
      </c>
      <c r="K8" s="363" t="s">
        <v>19</v>
      </c>
      <c r="L8" s="363" t="s">
        <v>19</v>
      </c>
      <c r="M8" s="363" t="s">
        <v>19</v>
      </c>
      <c r="N8" s="363" t="s">
        <v>19</v>
      </c>
      <c r="O8" s="363" t="s">
        <v>19</v>
      </c>
      <c r="P8" s="363" t="s">
        <v>19</v>
      </c>
      <c r="Q8" s="363" t="s">
        <v>19</v>
      </c>
      <c r="R8" s="363" t="s">
        <v>19</v>
      </c>
    </row>
    <row r="9" spans="1:18" ht="12.9" customHeight="1" x14ac:dyDescent="0.2">
      <c r="A9" s="364">
        <v>1</v>
      </c>
      <c r="B9" s="365" t="s">
        <v>0</v>
      </c>
      <c r="C9" s="376">
        <v>44.992177499999997</v>
      </c>
      <c r="D9" s="377">
        <v>6</v>
      </c>
      <c r="E9" s="786">
        <v>58.6</v>
      </c>
      <c r="F9" s="377">
        <v>92</v>
      </c>
      <c r="G9" s="767"/>
      <c r="H9" s="767"/>
      <c r="I9" s="767"/>
      <c r="J9" s="767"/>
      <c r="K9" s="767"/>
      <c r="L9" s="767"/>
      <c r="M9" s="767"/>
      <c r="N9" s="767"/>
      <c r="O9" s="317"/>
      <c r="P9" s="317"/>
      <c r="Q9" s="366"/>
      <c r="R9" s="371" t="s">
        <v>159</v>
      </c>
    </row>
    <row r="10" spans="1:18" ht="12.9" customHeight="1" x14ac:dyDescent="0.2">
      <c r="A10" s="367">
        <v>2</v>
      </c>
      <c r="B10" s="318" t="s">
        <v>27</v>
      </c>
      <c r="C10" s="376">
        <v>32.078689699999998</v>
      </c>
      <c r="D10" s="377">
        <v>28</v>
      </c>
      <c r="E10" s="786">
        <v>60.9</v>
      </c>
      <c r="F10" s="377">
        <v>91</v>
      </c>
      <c r="G10" s="767"/>
      <c r="H10" s="767"/>
      <c r="I10" s="767"/>
      <c r="J10" s="767"/>
      <c r="K10" s="767"/>
      <c r="L10" s="767"/>
      <c r="M10" s="767"/>
      <c r="N10" s="767"/>
      <c r="O10" s="317"/>
      <c r="P10" s="317"/>
      <c r="Q10" s="366"/>
      <c r="R10" s="372" t="s">
        <v>160</v>
      </c>
    </row>
    <row r="11" spans="1:18" ht="12.9" customHeight="1" x14ac:dyDescent="0.2">
      <c r="A11" s="367">
        <v>3</v>
      </c>
      <c r="B11" s="318" t="s">
        <v>206</v>
      </c>
      <c r="C11" s="376">
        <v>44.855984900000003</v>
      </c>
      <c r="D11" s="377">
        <v>7</v>
      </c>
      <c r="E11" s="786">
        <v>58.8</v>
      </c>
      <c r="F11" s="377">
        <v>104</v>
      </c>
      <c r="G11" s="767"/>
      <c r="H11" s="767"/>
      <c r="I11" s="767"/>
      <c r="J11" s="767"/>
      <c r="K11" s="767"/>
      <c r="L11" s="767"/>
      <c r="M11" s="767"/>
      <c r="N11" s="767"/>
      <c r="O11" s="317"/>
      <c r="P11" s="317"/>
      <c r="Q11" s="366"/>
      <c r="R11" s="372" t="s">
        <v>161</v>
      </c>
    </row>
    <row r="12" spans="1:18" ht="12.9" customHeight="1" x14ac:dyDescent="0.2">
      <c r="A12" s="367">
        <v>4</v>
      </c>
      <c r="B12" s="318" t="s">
        <v>208</v>
      </c>
      <c r="C12" s="376">
        <v>36.734978499999997</v>
      </c>
      <c r="D12" s="377">
        <v>26</v>
      </c>
      <c r="E12" s="786">
        <v>59.3</v>
      </c>
      <c r="F12" s="377">
        <v>107</v>
      </c>
      <c r="G12" s="767"/>
      <c r="H12" s="767"/>
      <c r="I12" s="767"/>
      <c r="J12" s="767"/>
      <c r="K12" s="767"/>
      <c r="L12" s="767"/>
      <c r="M12" s="767"/>
      <c r="N12" s="767"/>
      <c r="O12" s="317"/>
      <c r="P12" s="317"/>
      <c r="Q12" s="366"/>
      <c r="R12" s="373"/>
    </row>
    <row r="13" spans="1:18" ht="12.9" customHeight="1" x14ac:dyDescent="0.2">
      <c r="A13" s="367">
        <v>5</v>
      </c>
      <c r="B13" s="318" t="s">
        <v>179</v>
      </c>
      <c r="C13" s="376">
        <v>46.246392499999999</v>
      </c>
      <c r="D13" s="377">
        <v>4</v>
      </c>
      <c r="E13" s="786">
        <v>56.6</v>
      </c>
      <c r="F13" s="377">
        <v>98</v>
      </c>
      <c r="G13" s="767"/>
      <c r="H13" s="767"/>
      <c r="I13" s="767"/>
      <c r="J13" s="767"/>
      <c r="K13" s="767"/>
      <c r="L13" s="767"/>
      <c r="M13" s="767"/>
      <c r="N13" s="767"/>
      <c r="O13" s="317"/>
      <c r="P13" s="317"/>
      <c r="Q13" s="366"/>
      <c r="R13" s="373"/>
    </row>
    <row r="14" spans="1:18" ht="12.9" customHeight="1" x14ac:dyDescent="0.2">
      <c r="A14" s="367">
        <v>6</v>
      </c>
      <c r="B14" s="318" t="s">
        <v>211</v>
      </c>
      <c r="C14" s="376">
        <v>39.466609099999999</v>
      </c>
      <c r="D14" s="377">
        <v>19</v>
      </c>
      <c r="E14" s="786">
        <v>62.25</v>
      </c>
      <c r="F14" s="377">
        <v>103</v>
      </c>
      <c r="G14" s="767"/>
      <c r="H14" s="767"/>
      <c r="I14" s="767"/>
      <c r="J14" s="767"/>
      <c r="K14" s="767"/>
      <c r="L14" s="767"/>
      <c r="M14" s="767"/>
      <c r="N14" s="767"/>
      <c r="O14" s="317"/>
      <c r="P14" s="317"/>
      <c r="Q14" s="366"/>
      <c r="R14" s="373"/>
    </row>
    <row r="15" spans="1:18" ht="12.9" customHeight="1" x14ac:dyDescent="0.2">
      <c r="A15" s="367">
        <v>7</v>
      </c>
      <c r="B15" s="318" t="s">
        <v>213</v>
      </c>
      <c r="C15" s="376">
        <v>38.487119900000003</v>
      </c>
      <c r="D15" s="377">
        <v>22</v>
      </c>
      <c r="E15" s="786">
        <v>57.9</v>
      </c>
      <c r="F15" s="377">
        <v>105</v>
      </c>
      <c r="G15" s="767"/>
      <c r="H15" s="767"/>
      <c r="I15" s="767"/>
      <c r="J15" s="767"/>
      <c r="K15" s="767"/>
      <c r="L15" s="767"/>
      <c r="M15" s="767"/>
      <c r="N15" s="767"/>
      <c r="O15" s="317"/>
      <c r="P15" s="317"/>
      <c r="Q15" s="366"/>
      <c r="R15" s="373"/>
    </row>
    <row r="16" spans="1:18" ht="12.9" customHeight="1" x14ac:dyDescent="0.2">
      <c r="A16" s="367">
        <v>8</v>
      </c>
      <c r="B16" s="318" t="s">
        <v>215</v>
      </c>
      <c r="C16" s="376">
        <v>46.323548700000003</v>
      </c>
      <c r="D16" s="377">
        <v>3</v>
      </c>
      <c r="E16" s="786">
        <v>61.2</v>
      </c>
      <c r="F16" s="377">
        <v>93</v>
      </c>
      <c r="G16" s="767"/>
      <c r="H16" s="767"/>
      <c r="I16" s="767"/>
      <c r="J16" s="767"/>
      <c r="K16" s="767"/>
      <c r="L16" s="767"/>
      <c r="M16" s="767"/>
      <c r="N16" s="767"/>
      <c r="O16" s="317"/>
      <c r="P16" s="317"/>
      <c r="Q16" s="366"/>
      <c r="R16" s="373"/>
    </row>
    <row r="17" spans="1:18" ht="12.9" customHeight="1" x14ac:dyDescent="0.2">
      <c r="A17" s="367">
        <v>9</v>
      </c>
      <c r="B17" s="318" t="s">
        <v>217</v>
      </c>
      <c r="C17" s="376">
        <v>37.486289999999997</v>
      </c>
      <c r="D17" s="377">
        <v>24</v>
      </c>
      <c r="E17" s="786">
        <v>58.85</v>
      </c>
      <c r="F17" s="377">
        <v>97</v>
      </c>
      <c r="G17" s="767"/>
      <c r="H17" s="767"/>
      <c r="I17" s="767"/>
      <c r="J17" s="767"/>
      <c r="K17" s="767"/>
      <c r="L17" s="767"/>
      <c r="M17" s="767"/>
      <c r="N17" s="767"/>
      <c r="O17" s="317"/>
      <c r="P17" s="317"/>
      <c r="Q17" s="366"/>
      <c r="R17" s="373"/>
    </row>
    <row r="18" spans="1:18" ht="12.9" customHeight="1" x14ac:dyDescent="0.2">
      <c r="A18" s="367">
        <v>10</v>
      </c>
      <c r="B18" s="318" t="s">
        <v>219</v>
      </c>
      <c r="C18" s="376">
        <v>38.231999199999997</v>
      </c>
      <c r="D18" s="377">
        <v>23</v>
      </c>
      <c r="E18" s="786">
        <v>59.65</v>
      </c>
      <c r="F18" s="377">
        <v>92</v>
      </c>
      <c r="G18" s="767"/>
      <c r="H18" s="767"/>
      <c r="I18" s="767"/>
      <c r="J18" s="767"/>
      <c r="K18" s="767"/>
      <c r="L18" s="767"/>
      <c r="M18" s="767"/>
      <c r="N18" s="767"/>
      <c r="O18" s="317"/>
      <c r="P18" s="317"/>
      <c r="Q18" s="366"/>
      <c r="R18" s="373"/>
    </row>
    <row r="19" spans="1:18" ht="12.9" customHeight="1" x14ac:dyDescent="0.2">
      <c r="A19" s="367">
        <v>11</v>
      </c>
      <c r="B19" s="318" t="s">
        <v>221</v>
      </c>
      <c r="C19" s="376">
        <v>47.395310299999998</v>
      </c>
      <c r="D19" s="377">
        <v>2</v>
      </c>
      <c r="E19" s="786">
        <v>57.75</v>
      </c>
      <c r="F19" s="377">
        <v>97</v>
      </c>
      <c r="G19" s="767"/>
      <c r="H19" s="767"/>
      <c r="I19" s="767"/>
      <c r="J19" s="767"/>
      <c r="K19" s="767"/>
      <c r="L19" s="767"/>
      <c r="M19" s="767"/>
      <c r="N19" s="767"/>
      <c r="O19" s="317"/>
      <c r="P19" s="317"/>
      <c r="Q19" s="366"/>
      <c r="R19" s="373"/>
    </row>
    <row r="20" spans="1:18" ht="12.9" customHeight="1" x14ac:dyDescent="0.2">
      <c r="A20" s="367">
        <v>12</v>
      </c>
      <c r="B20" s="318" t="s">
        <v>223</v>
      </c>
      <c r="C20" s="376">
        <v>46.213689799999997</v>
      </c>
      <c r="D20" s="377">
        <v>5</v>
      </c>
      <c r="E20" s="786">
        <v>60.55</v>
      </c>
      <c r="F20" s="377">
        <v>93</v>
      </c>
      <c r="G20" s="767"/>
      <c r="H20" s="767"/>
      <c r="I20" s="767"/>
      <c r="J20" s="767"/>
      <c r="K20" s="767"/>
      <c r="L20" s="767"/>
      <c r="M20" s="767"/>
      <c r="N20" s="767"/>
      <c r="O20" s="317"/>
      <c r="P20" s="317"/>
      <c r="Q20" s="366"/>
      <c r="R20" s="373"/>
    </row>
    <row r="21" spans="1:18" ht="12.9" customHeight="1" x14ac:dyDescent="0.2">
      <c r="A21" s="367">
        <v>13</v>
      </c>
      <c r="B21" s="318" t="s">
        <v>225</v>
      </c>
      <c r="C21" s="376">
        <v>43.809565599999999</v>
      </c>
      <c r="D21" s="377">
        <v>10</v>
      </c>
      <c r="E21" s="786">
        <v>59.7</v>
      </c>
      <c r="F21" s="377">
        <v>93</v>
      </c>
      <c r="G21" s="767"/>
      <c r="H21" s="767"/>
      <c r="I21" s="767"/>
      <c r="J21" s="767"/>
      <c r="K21" s="767"/>
      <c r="L21" s="767"/>
      <c r="M21" s="767"/>
      <c r="N21" s="767"/>
      <c r="O21" s="317"/>
      <c r="P21" s="317"/>
      <c r="Q21" s="366"/>
      <c r="R21" s="373"/>
    </row>
    <row r="22" spans="1:18" ht="12.9" customHeight="1" x14ac:dyDescent="0.2">
      <c r="A22" s="367">
        <v>14</v>
      </c>
      <c r="B22" s="318" t="s">
        <v>227</v>
      </c>
      <c r="C22" s="376">
        <v>30.9965157</v>
      </c>
      <c r="D22" s="377">
        <v>30</v>
      </c>
      <c r="E22" s="786">
        <v>59.75</v>
      </c>
      <c r="F22" s="377">
        <v>110</v>
      </c>
      <c r="G22" s="767"/>
      <c r="H22" s="767"/>
      <c r="I22" s="767"/>
      <c r="J22" s="767"/>
      <c r="K22" s="767"/>
      <c r="L22" s="767"/>
      <c r="M22" s="767"/>
      <c r="N22" s="767"/>
      <c r="O22" s="317"/>
      <c r="P22" s="317"/>
      <c r="Q22" s="366"/>
      <c r="R22" s="373"/>
    </row>
    <row r="23" spans="1:18" ht="12.9" customHeight="1" x14ac:dyDescent="0.2">
      <c r="A23" s="367">
        <v>15</v>
      </c>
      <c r="B23" s="318" t="s">
        <v>229</v>
      </c>
      <c r="C23" s="376">
        <v>37.262527900000002</v>
      </c>
      <c r="D23" s="377">
        <v>25</v>
      </c>
      <c r="E23" s="786">
        <v>60.8</v>
      </c>
      <c r="F23" s="377">
        <v>99</v>
      </c>
      <c r="G23" s="767"/>
      <c r="H23" s="767"/>
      <c r="I23" s="767"/>
      <c r="J23" s="767"/>
      <c r="K23" s="767"/>
      <c r="L23" s="767"/>
      <c r="M23" s="767"/>
      <c r="N23" s="767"/>
      <c r="O23" s="317"/>
      <c r="P23" s="317"/>
      <c r="Q23" s="366"/>
      <c r="R23" s="373"/>
    </row>
    <row r="24" spans="1:18" ht="12.9" customHeight="1" x14ac:dyDescent="0.2">
      <c r="A24" s="367">
        <v>16</v>
      </c>
      <c r="B24" s="318" t="s">
        <v>231</v>
      </c>
      <c r="C24" s="376">
        <v>42.892367</v>
      </c>
      <c r="D24" s="377">
        <v>12</v>
      </c>
      <c r="E24" s="786">
        <v>51.2</v>
      </c>
      <c r="F24" s="377">
        <v>110</v>
      </c>
      <c r="G24" s="767"/>
      <c r="H24" s="767"/>
      <c r="I24" s="767"/>
      <c r="J24" s="767"/>
      <c r="K24" s="767"/>
      <c r="L24" s="767"/>
      <c r="M24" s="767"/>
      <c r="N24" s="767"/>
      <c r="O24" s="317"/>
      <c r="P24" s="317"/>
      <c r="Q24" s="366"/>
      <c r="R24" s="373"/>
    </row>
    <row r="25" spans="1:18" ht="12.9" customHeight="1" x14ac:dyDescent="0.2">
      <c r="A25" s="367">
        <v>17</v>
      </c>
      <c r="B25" s="318" t="s">
        <v>233</v>
      </c>
      <c r="C25" s="376">
        <v>43.7784531</v>
      </c>
      <c r="D25" s="377">
        <v>11</v>
      </c>
      <c r="E25" s="786">
        <v>58.8</v>
      </c>
      <c r="F25" s="377">
        <v>103</v>
      </c>
      <c r="G25" s="767"/>
      <c r="H25" s="767"/>
      <c r="I25" s="767"/>
      <c r="J25" s="767"/>
      <c r="K25" s="767"/>
      <c r="L25" s="767"/>
      <c r="M25" s="767"/>
      <c r="N25" s="767"/>
      <c r="O25" s="317"/>
      <c r="P25" s="317"/>
      <c r="Q25" s="366"/>
      <c r="R25" s="373"/>
    </row>
    <row r="26" spans="1:18" ht="12.9" customHeight="1" x14ac:dyDescent="0.2">
      <c r="A26" s="367">
        <v>18</v>
      </c>
      <c r="B26" s="318" t="s">
        <v>235</v>
      </c>
      <c r="C26" s="376">
        <v>48.680656200000001</v>
      </c>
      <c r="D26" s="377">
        <v>1</v>
      </c>
      <c r="E26" s="786">
        <v>60.5</v>
      </c>
      <c r="F26" s="377">
        <v>93</v>
      </c>
      <c r="G26" s="767"/>
      <c r="H26" s="767"/>
      <c r="I26" s="767"/>
      <c r="J26" s="767"/>
      <c r="K26" s="767"/>
      <c r="L26" s="767"/>
      <c r="M26" s="767"/>
      <c r="N26" s="767"/>
      <c r="O26" s="317"/>
      <c r="P26" s="317"/>
      <c r="Q26" s="366"/>
      <c r="R26" s="373"/>
    </row>
    <row r="27" spans="1:18" ht="12.9" customHeight="1" x14ac:dyDescent="0.2">
      <c r="A27" s="367">
        <v>19</v>
      </c>
      <c r="B27" s="318" t="s">
        <v>237</v>
      </c>
      <c r="C27" s="376">
        <v>43.826408800000003</v>
      </c>
      <c r="D27" s="377">
        <v>9</v>
      </c>
      <c r="E27" s="786">
        <v>58.5</v>
      </c>
      <c r="F27" s="377">
        <v>92</v>
      </c>
      <c r="G27" s="767"/>
      <c r="H27" s="767"/>
      <c r="I27" s="767"/>
      <c r="J27" s="767"/>
      <c r="K27" s="767"/>
      <c r="L27" s="767"/>
      <c r="M27" s="767"/>
      <c r="N27" s="767"/>
      <c r="O27" s="317"/>
      <c r="P27" s="317"/>
      <c r="Q27" s="366"/>
      <c r="R27" s="373"/>
    </row>
    <row r="28" spans="1:18" ht="12.9" customHeight="1" x14ac:dyDescent="0.2">
      <c r="A28" s="367">
        <v>20</v>
      </c>
      <c r="B28" s="318" t="s">
        <v>239</v>
      </c>
      <c r="C28" s="376">
        <v>40.101864800000001</v>
      </c>
      <c r="D28" s="377">
        <v>18</v>
      </c>
      <c r="E28" s="786">
        <v>56.95</v>
      </c>
      <c r="F28" s="377">
        <v>109</v>
      </c>
      <c r="G28" s="767"/>
      <c r="H28" s="767"/>
      <c r="I28" s="767"/>
      <c r="J28" s="767"/>
      <c r="K28" s="767"/>
      <c r="L28" s="767"/>
      <c r="M28" s="767"/>
      <c r="N28" s="767"/>
      <c r="O28" s="317"/>
      <c r="P28" s="317"/>
      <c r="Q28" s="366"/>
      <c r="R28" s="373"/>
    </row>
    <row r="29" spans="1:18" ht="12.9" customHeight="1" x14ac:dyDescent="0.2">
      <c r="A29" s="367">
        <v>21</v>
      </c>
      <c r="B29" s="318" t="s">
        <v>242</v>
      </c>
      <c r="C29" s="376">
        <v>31.107023099999999</v>
      </c>
      <c r="D29" s="377">
        <v>29</v>
      </c>
      <c r="E29" s="786">
        <v>53.95</v>
      </c>
      <c r="F29" s="377">
        <v>114</v>
      </c>
      <c r="G29" s="767"/>
      <c r="H29" s="767"/>
      <c r="I29" s="767"/>
      <c r="J29" s="767"/>
      <c r="K29" s="767"/>
      <c r="L29" s="767"/>
      <c r="M29" s="767"/>
      <c r="N29" s="767"/>
      <c r="O29" s="317"/>
      <c r="P29" s="317"/>
      <c r="Q29" s="366"/>
      <c r="R29" s="373"/>
    </row>
    <row r="30" spans="1:18" ht="12.9" customHeight="1" x14ac:dyDescent="0.2">
      <c r="A30" s="367">
        <v>22</v>
      </c>
      <c r="B30" s="318" t="s">
        <v>244</v>
      </c>
      <c r="C30" s="376">
        <v>30.327333700000001</v>
      </c>
      <c r="D30" s="377">
        <v>32</v>
      </c>
      <c r="E30" s="786">
        <v>52.05</v>
      </c>
      <c r="F30" s="377" t="s">
        <v>304</v>
      </c>
      <c r="G30" s="767"/>
      <c r="H30" s="767"/>
      <c r="I30" s="767"/>
      <c r="J30" s="767"/>
      <c r="K30" s="767"/>
      <c r="L30" s="767"/>
      <c r="M30" s="767"/>
      <c r="N30" s="767"/>
      <c r="O30" s="317"/>
      <c r="P30" s="317"/>
      <c r="Q30" s="366"/>
      <c r="R30" s="373"/>
    </row>
    <row r="31" spans="1:18" ht="12.9" customHeight="1" x14ac:dyDescent="0.2">
      <c r="A31" s="367">
        <v>23</v>
      </c>
      <c r="B31" s="318" t="s">
        <v>246</v>
      </c>
      <c r="C31" s="376">
        <v>28.8018888</v>
      </c>
      <c r="D31" s="377">
        <v>33</v>
      </c>
      <c r="E31" s="786">
        <v>59.75</v>
      </c>
      <c r="F31" s="377">
        <v>99</v>
      </c>
      <c r="G31" s="767"/>
      <c r="H31" s="767"/>
      <c r="I31" s="767"/>
      <c r="J31" s="767"/>
      <c r="K31" s="767"/>
      <c r="L31" s="767"/>
      <c r="M31" s="767"/>
      <c r="N31" s="767"/>
      <c r="O31" s="317"/>
      <c r="P31" s="317"/>
      <c r="Q31" s="366"/>
      <c r="R31" s="373"/>
    </row>
    <row r="32" spans="1:18" ht="12.9" customHeight="1" x14ac:dyDescent="0.2">
      <c r="A32" s="367">
        <v>24</v>
      </c>
      <c r="B32" s="318" t="s">
        <v>248</v>
      </c>
      <c r="C32" s="376">
        <v>38.646493999999997</v>
      </c>
      <c r="D32" s="377">
        <v>21</v>
      </c>
      <c r="E32" s="786">
        <v>59.2</v>
      </c>
      <c r="F32" s="377">
        <v>88</v>
      </c>
      <c r="G32" s="767"/>
      <c r="H32" s="767"/>
      <c r="I32" s="767"/>
      <c r="J32" s="767"/>
      <c r="K32" s="767"/>
      <c r="L32" s="767"/>
      <c r="M32" s="767"/>
      <c r="N32" s="767"/>
      <c r="O32" s="317"/>
      <c r="P32" s="317"/>
      <c r="Q32" s="366"/>
      <c r="R32" s="373"/>
    </row>
    <row r="33" spans="1:18" ht="12.9" customHeight="1" x14ac:dyDescent="0.2">
      <c r="A33" s="367">
        <v>25</v>
      </c>
      <c r="B33" s="318" t="s">
        <v>250</v>
      </c>
      <c r="C33" s="376">
        <v>40.526011099999998</v>
      </c>
      <c r="D33" s="377">
        <v>17</v>
      </c>
      <c r="E33" s="786">
        <v>61.8</v>
      </c>
      <c r="F33" s="377">
        <v>97</v>
      </c>
      <c r="G33" s="767"/>
      <c r="H33" s="767"/>
      <c r="I33" s="767"/>
      <c r="J33" s="767"/>
      <c r="K33" s="767"/>
      <c r="L33" s="767"/>
      <c r="M33" s="767"/>
      <c r="N33" s="767"/>
      <c r="O33" s="317"/>
      <c r="P33" s="317"/>
      <c r="Q33" s="366"/>
      <c r="R33" s="373"/>
    </row>
    <row r="34" spans="1:18" ht="12.9" customHeight="1" x14ac:dyDescent="0.2">
      <c r="A34" s="367">
        <v>26</v>
      </c>
      <c r="B34" s="318" t="s">
        <v>252</v>
      </c>
      <c r="C34" s="376">
        <v>42.892052999999997</v>
      </c>
      <c r="D34" s="377">
        <v>13</v>
      </c>
      <c r="E34" s="786">
        <v>59.6</v>
      </c>
      <c r="F34" s="377">
        <v>110</v>
      </c>
      <c r="G34" s="767"/>
      <c r="H34" s="767"/>
      <c r="I34" s="767"/>
      <c r="J34" s="767"/>
      <c r="K34" s="767"/>
      <c r="L34" s="767"/>
      <c r="M34" s="767"/>
      <c r="N34" s="767"/>
      <c r="O34" s="317"/>
      <c r="P34" s="317"/>
      <c r="Q34" s="366"/>
      <c r="R34" s="373"/>
    </row>
    <row r="35" spans="1:18" ht="12.9" customHeight="1" x14ac:dyDescent="0.2">
      <c r="A35" s="367">
        <v>27</v>
      </c>
      <c r="B35" s="318" t="s">
        <v>254</v>
      </c>
      <c r="C35" s="376">
        <v>30.6386453</v>
      </c>
      <c r="D35" s="377">
        <v>31</v>
      </c>
      <c r="E35" s="786">
        <v>59.95</v>
      </c>
      <c r="F35" s="377">
        <v>110</v>
      </c>
      <c r="G35" s="767"/>
      <c r="H35" s="767"/>
      <c r="I35" s="767"/>
      <c r="J35" s="767"/>
      <c r="K35" s="767"/>
      <c r="L35" s="767"/>
      <c r="M35" s="767"/>
      <c r="N35" s="767"/>
      <c r="O35" s="317"/>
      <c r="P35" s="317"/>
      <c r="Q35" s="366"/>
      <c r="R35" s="373"/>
    </row>
    <row r="36" spans="1:18" ht="12.9" customHeight="1" x14ac:dyDescent="0.2">
      <c r="A36" s="367">
        <v>28</v>
      </c>
      <c r="B36" s="318" t="s">
        <v>256</v>
      </c>
      <c r="C36" s="376">
        <v>40.979778000000003</v>
      </c>
      <c r="D36" s="377">
        <v>15</v>
      </c>
      <c r="E36" s="786">
        <v>60.3</v>
      </c>
      <c r="F36" s="377">
        <v>92</v>
      </c>
      <c r="G36" s="767"/>
      <c r="H36" s="767"/>
      <c r="I36" s="767"/>
      <c r="J36" s="767"/>
      <c r="K36" s="767"/>
      <c r="L36" s="767"/>
      <c r="M36" s="767"/>
      <c r="N36" s="767"/>
      <c r="O36" s="317"/>
      <c r="P36" s="317"/>
      <c r="Q36" s="366"/>
      <c r="R36" s="373"/>
    </row>
    <row r="37" spans="1:18" ht="12.9" customHeight="1" x14ac:dyDescent="0.2">
      <c r="A37" s="367">
        <v>29</v>
      </c>
      <c r="B37" s="318" t="s">
        <v>258</v>
      </c>
      <c r="C37" s="376">
        <v>33.780073299999998</v>
      </c>
      <c r="D37" s="377">
        <v>27</v>
      </c>
      <c r="E37" s="786">
        <v>61.9</v>
      </c>
      <c r="F37" s="377">
        <v>95</v>
      </c>
      <c r="G37" s="767"/>
      <c r="H37" s="767"/>
      <c r="I37" s="767"/>
      <c r="J37" s="767"/>
      <c r="K37" s="767"/>
      <c r="L37" s="767"/>
      <c r="M37" s="767"/>
      <c r="N37" s="767"/>
      <c r="O37" s="317"/>
      <c r="P37" s="317"/>
      <c r="Q37" s="366"/>
      <c r="R37" s="373"/>
    </row>
    <row r="38" spans="1:18" ht="12.9" customHeight="1" x14ac:dyDescent="0.2">
      <c r="A38" s="367">
        <v>30</v>
      </c>
      <c r="B38" s="318" t="s">
        <v>260</v>
      </c>
      <c r="C38" s="376">
        <v>44.675967</v>
      </c>
      <c r="D38" s="377">
        <v>8</v>
      </c>
      <c r="E38" s="786">
        <v>60.65</v>
      </c>
      <c r="F38" s="377">
        <v>97</v>
      </c>
      <c r="G38" s="767"/>
      <c r="H38" s="767"/>
      <c r="I38" s="767"/>
      <c r="J38" s="767"/>
      <c r="K38" s="767"/>
      <c r="L38" s="767"/>
      <c r="M38" s="767"/>
      <c r="N38" s="767"/>
      <c r="O38" s="317"/>
      <c r="P38" s="317"/>
      <c r="Q38" s="366"/>
      <c r="R38" s="373"/>
    </row>
    <row r="39" spans="1:18" ht="12.9" customHeight="1" x14ac:dyDescent="0.2">
      <c r="A39" s="367">
        <v>31</v>
      </c>
      <c r="B39" s="318" t="s">
        <v>262</v>
      </c>
      <c r="C39" s="376">
        <v>38.817780300000003</v>
      </c>
      <c r="D39" s="377">
        <v>20</v>
      </c>
      <c r="E39" s="786">
        <v>59.85</v>
      </c>
      <c r="F39" s="377">
        <v>99</v>
      </c>
      <c r="G39" s="767"/>
      <c r="H39" s="767"/>
      <c r="I39" s="767"/>
      <c r="J39" s="767"/>
      <c r="K39" s="767"/>
      <c r="L39" s="767"/>
      <c r="M39" s="767"/>
      <c r="N39" s="767"/>
      <c r="O39" s="317"/>
      <c r="P39" s="317"/>
      <c r="Q39" s="366"/>
      <c r="R39" s="373"/>
    </row>
    <row r="40" spans="1:18" ht="12.9" customHeight="1" x14ac:dyDescent="0.2">
      <c r="A40" s="367">
        <v>32</v>
      </c>
      <c r="B40" s="318" t="s">
        <v>263</v>
      </c>
      <c r="C40" s="376">
        <v>40.713655600000003</v>
      </c>
      <c r="D40" s="377">
        <v>16</v>
      </c>
      <c r="E40" s="786">
        <v>59.6</v>
      </c>
      <c r="F40" s="377">
        <v>101</v>
      </c>
      <c r="G40" s="767"/>
      <c r="H40" s="767"/>
      <c r="I40" s="767"/>
      <c r="J40" s="767"/>
      <c r="K40" s="767"/>
      <c r="L40" s="767"/>
      <c r="M40" s="767"/>
      <c r="N40" s="767"/>
      <c r="O40" s="317"/>
      <c r="P40" s="317"/>
      <c r="Q40" s="366"/>
      <c r="R40" s="373"/>
    </row>
    <row r="41" spans="1:18" s="7" customFormat="1" ht="12.9" customHeight="1" x14ac:dyDescent="0.2">
      <c r="A41" s="368">
        <v>33</v>
      </c>
      <c r="B41" s="369" t="s">
        <v>264</v>
      </c>
      <c r="C41" s="787">
        <v>41.110551999999998</v>
      </c>
      <c r="D41" s="377">
        <v>14</v>
      </c>
      <c r="E41" s="788">
        <v>58.6</v>
      </c>
      <c r="F41" s="378">
        <v>88</v>
      </c>
      <c r="G41" s="780"/>
      <c r="H41" s="780"/>
      <c r="I41" s="780"/>
      <c r="J41" s="780"/>
      <c r="K41" s="780"/>
      <c r="L41" s="780"/>
      <c r="M41" s="780"/>
      <c r="N41" s="780"/>
      <c r="O41" s="369"/>
      <c r="P41" s="369"/>
      <c r="Q41" s="370"/>
      <c r="R41" s="374"/>
    </row>
    <row r="42" spans="1:18" x14ac:dyDescent="0.2">
      <c r="A42" s="7" t="s">
        <v>26</v>
      </c>
      <c r="B42" s="7"/>
      <c r="C42" s="313">
        <f>AVERAGE(C9:C41)</f>
        <v>39.784194072727274</v>
      </c>
      <c r="D42" s="313"/>
      <c r="E42" s="313">
        <f t="shared" ref="E42:F42" si="0">AVERAGE(E9:E41)</f>
        <v>58.962121212121204</v>
      </c>
      <c r="F42" s="313">
        <f t="shared" si="0"/>
        <v>99.09375</v>
      </c>
      <c r="G42" s="7"/>
      <c r="H42" s="7"/>
      <c r="I42" s="7"/>
      <c r="J42" s="7"/>
      <c r="K42" s="7"/>
      <c r="L42" s="7"/>
      <c r="M42" s="7"/>
      <c r="N42" s="7"/>
      <c r="O42" s="7"/>
      <c r="P42" s="7"/>
      <c r="Q42" s="7"/>
      <c r="R42" s="7"/>
    </row>
    <row r="43" spans="1:18" x14ac:dyDescent="0.2">
      <c r="A43" s="1" t="s">
        <v>344</v>
      </c>
      <c r="C43" s="783">
        <v>9.4</v>
      </c>
      <c r="D43" s="783"/>
      <c r="E43" s="783">
        <v>1.8</v>
      </c>
    </row>
    <row r="44" spans="1:18" x14ac:dyDescent="0.2">
      <c r="A44" s="1" t="s">
        <v>157</v>
      </c>
    </row>
  </sheetData>
  <mergeCells count="1">
    <mergeCell ref="N5:O5"/>
  </mergeCells>
  <printOptions horizontalCentered="1" gridLinesSet="0"/>
  <pageMargins left="0.5" right="0.5" top="1.1000000000000001" bottom="0.25" header="0.25" footer="0.5"/>
  <pageSetup scale="76" orientation="landscape" horizontalDpi="4294967292" r:id="rId1"/>
  <headerFooter alignWithMargins="0">
    <oddHeader>&amp;C2015-2016 UNIFORM SOUTHERN SOFT RED WINTER WHEAT NURSERY
DATA SHEET</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zoomScale="150" zoomScaleNormal="150" zoomScalePageLayoutView="150" workbookViewId="0">
      <selection activeCell="B25" sqref="B25"/>
    </sheetView>
  </sheetViews>
  <sheetFormatPr defaultColWidth="11.54296875" defaultRowHeight="12.5" x14ac:dyDescent="0.25"/>
  <cols>
    <col min="2" max="2" width="20.08984375" customWidth="1"/>
    <col min="3" max="3" width="12.08984375" customWidth="1"/>
    <col min="4" max="4" width="17.453125" customWidth="1"/>
  </cols>
  <sheetData>
    <row r="1" spans="1:14" ht="13" x14ac:dyDescent="0.3">
      <c r="A1" s="384" t="s">
        <v>346</v>
      </c>
      <c r="B1" s="384"/>
      <c r="C1" s="384"/>
      <c r="D1" s="384"/>
      <c r="E1" s="384"/>
    </row>
    <row r="2" spans="1:14" ht="26" x14ac:dyDescent="0.3">
      <c r="A2" s="789" t="s">
        <v>181</v>
      </c>
      <c r="B2" s="790" t="s">
        <v>182</v>
      </c>
      <c r="C2" s="790" t="s">
        <v>347</v>
      </c>
      <c r="D2" s="791" t="s">
        <v>348</v>
      </c>
      <c r="E2" s="791" t="s">
        <v>349</v>
      </c>
      <c r="F2" s="791" t="s">
        <v>350</v>
      </c>
      <c r="G2" s="791" t="s">
        <v>351</v>
      </c>
      <c r="H2" s="791" t="s">
        <v>352</v>
      </c>
      <c r="I2" s="791" t="s">
        <v>353</v>
      </c>
      <c r="J2" s="791" t="s">
        <v>354</v>
      </c>
      <c r="K2" s="791" t="s">
        <v>355</v>
      </c>
      <c r="L2" s="791" t="s">
        <v>356</v>
      </c>
      <c r="M2" s="791" t="s">
        <v>357</v>
      </c>
      <c r="N2" s="791" t="s">
        <v>358</v>
      </c>
    </row>
    <row r="3" spans="1:14" x14ac:dyDescent="0.25">
      <c r="A3" s="792">
        <v>1</v>
      </c>
      <c r="B3" s="793" t="s">
        <v>0</v>
      </c>
      <c r="C3" s="793" t="s">
        <v>359</v>
      </c>
      <c r="D3" s="794" t="s">
        <v>360</v>
      </c>
      <c r="E3" s="794" t="s">
        <v>361</v>
      </c>
      <c r="F3" s="794" t="s">
        <v>361</v>
      </c>
      <c r="G3" s="794" t="s">
        <v>361</v>
      </c>
      <c r="H3" s="794" t="s">
        <v>362</v>
      </c>
      <c r="I3" s="794" t="s">
        <v>363</v>
      </c>
      <c r="J3" s="794" t="s">
        <v>364</v>
      </c>
      <c r="K3" s="794" t="s">
        <v>361</v>
      </c>
      <c r="L3" s="794" t="s">
        <v>365</v>
      </c>
      <c r="M3" s="794" t="s">
        <v>361</v>
      </c>
      <c r="N3" s="794" t="s">
        <v>366</v>
      </c>
    </row>
    <row r="4" spans="1:14" x14ac:dyDescent="0.25">
      <c r="A4" s="792">
        <v>2</v>
      </c>
      <c r="B4" s="793" t="s">
        <v>27</v>
      </c>
      <c r="C4" s="793"/>
      <c r="D4" s="794" t="s">
        <v>367</v>
      </c>
      <c r="E4" s="794" t="s">
        <v>361</v>
      </c>
      <c r="F4" s="794">
        <v>23</v>
      </c>
      <c r="G4" s="794" t="s">
        <v>361</v>
      </c>
      <c r="H4" s="794" t="s">
        <v>363</v>
      </c>
      <c r="I4" s="794" t="s">
        <v>361</v>
      </c>
      <c r="J4" s="794" t="s">
        <v>368</v>
      </c>
      <c r="K4" s="794" t="s">
        <v>369</v>
      </c>
      <c r="L4" s="794" t="s">
        <v>370</v>
      </c>
      <c r="M4" s="794" t="s">
        <v>371</v>
      </c>
      <c r="N4" s="794" t="s">
        <v>366</v>
      </c>
    </row>
    <row r="5" spans="1:14" x14ac:dyDescent="0.25">
      <c r="A5" s="792">
        <v>3</v>
      </c>
      <c r="B5" s="793" t="s">
        <v>206</v>
      </c>
      <c r="C5" s="793"/>
      <c r="D5" s="794" t="s">
        <v>367</v>
      </c>
      <c r="E5" s="794" t="s">
        <v>361</v>
      </c>
      <c r="F5" s="794" t="s">
        <v>372</v>
      </c>
      <c r="G5" s="794" t="s">
        <v>361</v>
      </c>
      <c r="H5" s="794" t="s">
        <v>363</v>
      </c>
      <c r="I5" s="794" t="s">
        <v>373</v>
      </c>
      <c r="J5" s="794" t="s">
        <v>361</v>
      </c>
      <c r="K5" s="794" t="s">
        <v>374</v>
      </c>
      <c r="L5" s="794" t="s">
        <v>366</v>
      </c>
      <c r="M5" s="794" t="s">
        <v>375</v>
      </c>
      <c r="N5" s="794" t="s">
        <v>376</v>
      </c>
    </row>
    <row r="6" spans="1:14" x14ac:dyDescent="0.25">
      <c r="A6" s="792">
        <v>4</v>
      </c>
      <c r="B6" s="793" t="s">
        <v>208</v>
      </c>
      <c r="C6" s="793"/>
      <c r="D6" s="794" t="s">
        <v>377</v>
      </c>
      <c r="E6" s="794" t="s">
        <v>376</v>
      </c>
      <c r="F6" s="794" t="s">
        <v>363</v>
      </c>
      <c r="G6" s="794" t="s">
        <v>366</v>
      </c>
      <c r="H6" s="794" t="s">
        <v>363</v>
      </c>
      <c r="I6" s="794" t="s">
        <v>363</v>
      </c>
      <c r="J6" s="794" t="s">
        <v>363</v>
      </c>
      <c r="K6" s="794" t="s">
        <v>363</v>
      </c>
      <c r="L6" s="794" t="s">
        <v>363</v>
      </c>
      <c r="M6" s="794" t="s">
        <v>378</v>
      </c>
      <c r="N6" s="794" t="s">
        <v>363</v>
      </c>
    </row>
    <row r="7" spans="1:14" x14ac:dyDescent="0.25">
      <c r="A7" s="792">
        <v>5</v>
      </c>
      <c r="B7" s="659" t="s">
        <v>179</v>
      </c>
      <c r="C7" s="795" t="s">
        <v>379</v>
      </c>
      <c r="D7" s="794" t="s">
        <v>359</v>
      </c>
      <c r="E7" s="794" t="s">
        <v>373</v>
      </c>
      <c r="F7" s="794" t="s">
        <v>380</v>
      </c>
      <c r="G7" s="794" t="s">
        <v>361</v>
      </c>
      <c r="H7" s="794" t="s">
        <v>381</v>
      </c>
      <c r="I7" s="794" t="s">
        <v>366</v>
      </c>
      <c r="J7" s="794" t="s">
        <v>382</v>
      </c>
      <c r="K7" s="794" t="s">
        <v>363</v>
      </c>
      <c r="L7" s="794" t="s">
        <v>363</v>
      </c>
      <c r="M7" s="794" t="s">
        <v>373</v>
      </c>
      <c r="N7" s="794" t="s">
        <v>373</v>
      </c>
    </row>
    <row r="8" spans="1:14" x14ac:dyDescent="0.25">
      <c r="A8" s="792">
        <v>6</v>
      </c>
      <c r="B8" s="793" t="s">
        <v>211</v>
      </c>
      <c r="C8" s="793" t="s">
        <v>383</v>
      </c>
      <c r="D8" s="794" t="s">
        <v>383</v>
      </c>
      <c r="E8" s="794" t="s">
        <v>363</v>
      </c>
      <c r="F8" s="794" t="s">
        <v>363</v>
      </c>
      <c r="G8" s="794" t="s">
        <v>361</v>
      </c>
      <c r="H8" s="794" t="s">
        <v>384</v>
      </c>
      <c r="I8" s="794" t="s">
        <v>384</v>
      </c>
      <c r="J8" s="794" t="s">
        <v>361</v>
      </c>
      <c r="K8" s="794" t="s">
        <v>361</v>
      </c>
      <c r="L8" s="794" t="s">
        <v>361</v>
      </c>
      <c r="M8" s="794" t="s">
        <v>384</v>
      </c>
      <c r="N8" s="794" t="s">
        <v>384</v>
      </c>
    </row>
    <row r="9" spans="1:14" x14ac:dyDescent="0.25">
      <c r="A9" s="792">
        <v>7</v>
      </c>
      <c r="B9" s="793" t="s">
        <v>213</v>
      </c>
      <c r="C9" s="793"/>
      <c r="D9" s="794" t="s">
        <v>385</v>
      </c>
      <c r="E9" s="794" t="s">
        <v>386</v>
      </c>
      <c r="F9" s="794" t="s">
        <v>362</v>
      </c>
      <c r="G9" s="794" t="s">
        <v>362</v>
      </c>
      <c r="H9" s="794" t="s">
        <v>363</v>
      </c>
      <c r="I9" s="794" t="s">
        <v>387</v>
      </c>
      <c r="J9" s="794" t="s">
        <v>381</v>
      </c>
      <c r="K9" s="794" t="s">
        <v>382</v>
      </c>
      <c r="L9" s="794" t="s">
        <v>361</v>
      </c>
      <c r="M9" s="794" t="s">
        <v>369</v>
      </c>
      <c r="N9" s="794" t="s">
        <v>381</v>
      </c>
    </row>
    <row r="10" spans="1:14" x14ac:dyDescent="0.25">
      <c r="A10" s="792">
        <v>8</v>
      </c>
      <c r="B10" s="793" t="s">
        <v>215</v>
      </c>
      <c r="C10" s="793" t="s">
        <v>388</v>
      </c>
      <c r="D10" s="794" t="s">
        <v>389</v>
      </c>
      <c r="E10" s="794" t="s">
        <v>361</v>
      </c>
      <c r="F10" s="794" t="s">
        <v>363</v>
      </c>
      <c r="G10" s="794" t="s">
        <v>361</v>
      </c>
      <c r="H10" s="794" t="s">
        <v>384</v>
      </c>
      <c r="I10" s="794">
        <v>3</v>
      </c>
      <c r="J10" s="794" t="s">
        <v>363</v>
      </c>
      <c r="K10" s="794" t="s">
        <v>361</v>
      </c>
      <c r="L10" s="794" t="s">
        <v>390</v>
      </c>
      <c r="M10" s="794" t="s">
        <v>361</v>
      </c>
      <c r="N10" s="794" t="s">
        <v>373</v>
      </c>
    </row>
    <row r="11" spans="1:14" ht="11" customHeight="1" x14ac:dyDescent="0.25">
      <c r="A11" s="792">
        <v>9</v>
      </c>
      <c r="B11" s="793" t="s">
        <v>217</v>
      </c>
      <c r="C11" s="793" t="s">
        <v>379</v>
      </c>
      <c r="D11" s="796" t="s">
        <v>391</v>
      </c>
      <c r="E11" s="794" t="s">
        <v>376</v>
      </c>
      <c r="F11" s="794" t="s">
        <v>380</v>
      </c>
      <c r="G11" s="794" t="s">
        <v>378</v>
      </c>
      <c r="H11" s="794" t="s">
        <v>392</v>
      </c>
      <c r="I11" s="794" t="s">
        <v>393</v>
      </c>
      <c r="J11" s="794" t="s">
        <v>363</v>
      </c>
      <c r="K11" s="794" t="s">
        <v>363</v>
      </c>
      <c r="L11" s="794" t="s">
        <v>363</v>
      </c>
      <c r="M11" s="794" t="s">
        <v>374</v>
      </c>
      <c r="N11" s="794" t="s">
        <v>371</v>
      </c>
    </row>
    <row r="12" spans="1:14" x14ac:dyDescent="0.25">
      <c r="A12" s="792">
        <v>10</v>
      </c>
      <c r="B12" s="659" t="s">
        <v>219</v>
      </c>
      <c r="C12" s="795" t="s">
        <v>379</v>
      </c>
      <c r="D12" s="796" t="s">
        <v>389</v>
      </c>
      <c r="E12" s="794" t="s">
        <v>369</v>
      </c>
      <c r="F12" s="794" t="s">
        <v>380</v>
      </c>
      <c r="G12" s="794" t="s">
        <v>361</v>
      </c>
      <c r="H12" s="794" t="s">
        <v>369</v>
      </c>
      <c r="I12" s="794" t="s">
        <v>366</v>
      </c>
      <c r="J12" s="794" t="s">
        <v>382</v>
      </c>
      <c r="K12" s="794" t="s">
        <v>374</v>
      </c>
      <c r="L12" s="794" t="s">
        <v>373</v>
      </c>
      <c r="M12" s="794" t="s">
        <v>361</v>
      </c>
      <c r="N12" s="794" t="s">
        <v>361</v>
      </c>
    </row>
    <row r="13" spans="1:14" x14ac:dyDescent="0.25">
      <c r="A13" s="792">
        <v>11</v>
      </c>
      <c r="B13" s="659" t="s">
        <v>221</v>
      </c>
      <c r="C13" s="795" t="s">
        <v>379</v>
      </c>
      <c r="D13" s="794" t="s">
        <v>394</v>
      </c>
      <c r="E13" s="794" t="s">
        <v>369</v>
      </c>
      <c r="F13" s="794" t="s">
        <v>395</v>
      </c>
      <c r="G13" s="794" t="s">
        <v>361</v>
      </c>
      <c r="H13" s="794" t="s">
        <v>363</v>
      </c>
      <c r="I13" s="794">
        <v>2</v>
      </c>
      <c r="J13" s="794" t="s">
        <v>380</v>
      </c>
      <c r="K13" s="794" t="s">
        <v>363</v>
      </c>
      <c r="L13" s="794" t="s">
        <v>363</v>
      </c>
      <c r="M13" s="794" t="s">
        <v>361</v>
      </c>
      <c r="N13" s="794" t="s">
        <v>366</v>
      </c>
    </row>
    <row r="14" spans="1:14" x14ac:dyDescent="0.25">
      <c r="A14" s="792">
        <v>12</v>
      </c>
      <c r="B14" s="659" t="s">
        <v>223</v>
      </c>
      <c r="C14" s="795" t="s">
        <v>379</v>
      </c>
      <c r="D14" s="794" t="s">
        <v>396</v>
      </c>
      <c r="E14" s="794" t="s">
        <v>361</v>
      </c>
      <c r="F14" s="794" t="s">
        <v>397</v>
      </c>
      <c r="G14" s="794" t="s">
        <v>361</v>
      </c>
      <c r="H14" s="794" t="s">
        <v>369</v>
      </c>
      <c r="I14" s="794" t="s">
        <v>366</v>
      </c>
      <c r="J14" s="794" t="s">
        <v>366</v>
      </c>
      <c r="K14" s="794" t="s">
        <v>361</v>
      </c>
      <c r="L14" s="794" t="s">
        <v>361</v>
      </c>
      <c r="M14" s="794" t="s">
        <v>361</v>
      </c>
      <c r="N14" s="794">
        <v>2</v>
      </c>
    </row>
    <row r="15" spans="1:14" x14ac:dyDescent="0.25">
      <c r="A15" s="792">
        <v>13</v>
      </c>
      <c r="B15" s="659" t="s">
        <v>225</v>
      </c>
      <c r="C15" s="795" t="s">
        <v>379</v>
      </c>
      <c r="D15" s="796" t="s">
        <v>396</v>
      </c>
      <c r="E15" s="794" t="s">
        <v>373</v>
      </c>
      <c r="F15" s="794" t="s">
        <v>364</v>
      </c>
      <c r="G15" s="794" t="s">
        <v>361</v>
      </c>
      <c r="H15" s="794" t="s">
        <v>362</v>
      </c>
      <c r="I15" s="794" t="s">
        <v>369</v>
      </c>
      <c r="J15" s="794" t="s">
        <v>366</v>
      </c>
      <c r="K15" s="794" t="s">
        <v>371</v>
      </c>
      <c r="L15" s="794" t="s">
        <v>373</v>
      </c>
      <c r="M15" s="794" t="s">
        <v>361</v>
      </c>
      <c r="N15" s="794" t="s">
        <v>361</v>
      </c>
    </row>
    <row r="16" spans="1:14" x14ac:dyDescent="0.25">
      <c r="A16" s="792">
        <v>14</v>
      </c>
      <c r="B16" s="659" t="s">
        <v>227</v>
      </c>
      <c r="C16" s="795" t="s">
        <v>398</v>
      </c>
      <c r="D16" s="794" t="s">
        <v>396</v>
      </c>
      <c r="E16" s="794" t="s">
        <v>373</v>
      </c>
      <c r="F16" s="794" t="s">
        <v>361</v>
      </c>
      <c r="G16" s="794" t="s">
        <v>361</v>
      </c>
      <c r="H16" s="794" t="s">
        <v>384</v>
      </c>
      <c r="I16" s="794" t="s">
        <v>361</v>
      </c>
      <c r="J16" s="794" t="s">
        <v>361</v>
      </c>
      <c r="K16" s="794" t="s">
        <v>361</v>
      </c>
      <c r="L16" s="794" t="s">
        <v>361</v>
      </c>
      <c r="M16" s="794" t="s">
        <v>384</v>
      </c>
      <c r="N16" s="794" t="s">
        <v>384</v>
      </c>
    </row>
    <row r="17" spans="1:14" x14ac:dyDescent="0.25">
      <c r="A17" s="792">
        <v>15</v>
      </c>
      <c r="B17" s="659" t="s">
        <v>229</v>
      </c>
      <c r="C17" s="795" t="s">
        <v>359</v>
      </c>
      <c r="D17" s="794" t="s">
        <v>399</v>
      </c>
      <c r="E17" s="794" t="s">
        <v>361</v>
      </c>
      <c r="F17" s="794" t="s">
        <v>361</v>
      </c>
      <c r="G17" s="794" t="s">
        <v>361</v>
      </c>
      <c r="H17" s="794">
        <v>23</v>
      </c>
      <c r="I17" s="794" t="s">
        <v>384</v>
      </c>
      <c r="J17" s="794" t="s">
        <v>361</v>
      </c>
      <c r="K17" s="794" t="s">
        <v>361</v>
      </c>
      <c r="L17" s="794" t="s">
        <v>363</v>
      </c>
      <c r="M17" s="794" t="s">
        <v>361</v>
      </c>
      <c r="N17" s="794" t="s">
        <v>361</v>
      </c>
    </row>
    <row r="18" spans="1:14" x14ac:dyDescent="0.25">
      <c r="A18" s="792">
        <v>16</v>
      </c>
      <c r="B18" s="659" t="s">
        <v>231</v>
      </c>
      <c r="C18" s="795" t="s">
        <v>379</v>
      </c>
      <c r="D18" s="794" t="s">
        <v>394</v>
      </c>
      <c r="E18" s="794" t="s">
        <v>364</v>
      </c>
      <c r="F18" s="794" t="s">
        <v>376</v>
      </c>
      <c r="G18" s="794" t="s">
        <v>361</v>
      </c>
      <c r="H18" s="794" t="s">
        <v>376</v>
      </c>
      <c r="I18" s="794" t="s">
        <v>361</v>
      </c>
      <c r="J18" s="794" t="s">
        <v>361</v>
      </c>
      <c r="K18" s="794" t="s">
        <v>363</v>
      </c>
      <c r="L18" s="794" t="s">
        <v>363</v>
      </c>
      <c r="M18" s="794" t="s">
        <v>361</v>
      </c>
      <c r="N18" s="794" t="s">
        <v>361</v>
      </c>
    </row>
    <row r="19" spans="1:14" x14ac:dyDescent="0.25">
      <c r="A19" s="792">
        <v>17</v>
      </c>
      <c r="B19" s="659" t="s">
        <v>233</v>
      </c>
      <c r="C19" s="795" t="s">
        <v>400</v>
      </c>
      <c r="D19" s="794" t="s">
        <v>401</v>
      </c>
      <c r="E19" s="794" t="s">
        <v>364</v>
      </c>
      <c r="F19" s="794" t="s">
        <v>402</v>
      </c>
      <c r="G19" s="794" t="s">
        <v>361</v>
      </c>
      <c r="H19" s="794" t="s">
        <v>393</v>
      </c>
      <c r="I19" s="794" t="s">
        <v>373</v>
      </c>
      <c r="J19" s="794" t="s">
        <v>382</v>
      </c>
      <c r="K19" s="794" t="s">
        <v>363</v>
      </c>
      <c r="L19" s="794" t="s">
        <v>363</v>
      </c>
      <c r="M19" s="794" t="s">
        <v>361</v>
      </c>
      <c r="N19" s="794" t="s">
        <v>361</v>
      </c>
    </row>
    <row r="20" spans="1:14" x14ac:dyDescent="0.25">
      <c r="A20" s="792">
        <v>18</v>
      </c>
      <c r="B20" s="659" t="s">
        <v>235</v>
      </c>
      <c r="C20" s="659"/>
      <c r="D20" s="794" t="s">
        <v>401</v>
      </c>
      <c r="E20" s="794" t="s">
        <v>369</v>
      </c>
      <c r="F20" s="794" t="s">
        <v>402</v>
      </c>
      <c r="G20" s="794" t="s">
        <v>361</v>
      </c>
      <c r="H20" s="794" t="s">
        <v>376</v>
      </c>
      <c r="I20" s="794" t="s">
        <v>373</v>
      </c>
      <c r="J20" s="794" t="s">
        <v>378</v>
      </c>
      <c r="K20" s="794" t="s">
        <v>363</v>
      </c>
      <c r="L20" s="794" t="s">
        <v>365</v>
      </c>
      <c r="M20" s="794" t="s">
        <v>366</v>
      </c>
      <c r="N20" s="794" t="s">
        <v>363</v>
      </c>
    </row>
    <row r="21" spans="1:14" x14ac:dyDescent="0.25">
      <c r="A21" s="792">
        <v>19</v>
      </c>
      <c r="B21" s="659" t="s">
        <v>237</v>
      </c>
      <c r="C21" s="795" t="s">
        <v>403</v>
      </c>
      <c r="D21" s="794" t="s">
        <v>404</v>
      </c>
      <c r="E21" s="794" t="s">
        <v>369</v>
      </c>
      <c r="F21" s="796" t="s">
        <v>363</v>
      </c>
      <c r="G21" s="794" t="s">
        <v>361</v>
      </c>
      <c r="H21" s="794" t="s">
        <v>363</v>
      </c>
      <c r="I21" s="794" t="s">
        <v>373</v>
      </c>
      <c r="J21" s="794" t="s">
        <v>361</v>
      </c>
      <c r="K21" s="794" t="s">
        <v>361</v>
      </c>
      <c r="L21" s="794" t="s">
        <v>365</v>
      </c>
      <c r="M21" s="794" t="s">
        <v>384</v>
      </c>
      <c r="N21" s="794" t="s">
        <v>384</v>
      </c>
    </row>
    <row r="22" spans="1:14" x14ac:dyDescent="0.25">
      <c r="A22" s="792">
        <v>20</v>
      </c>
      <c r="B22" s="659" t="s">
        <v>239</v>
      </c>
      <c r="C22" s="659"/>
      <c r="D22" s="794" t="s">
        <v>405</v>
      </c>
      <c r="E22" s="794" t="s">
        <v>363</v>
      </c>
      <c r="F22" s="794" t="s">
        <v>363</v>
      </c>
      <c r="G22" s="794" t="s">
        <v>363</v>
      </c>
      <c r="H22" s="794" t="s">
        <v>363</v>
      </c>
      <c r="I22" s="794" t="s">
        <v>361</v>
      </c>
      <c r="J22" s="794" t="s">
        <v>385</v>
      </c>
      <c r="K22" s="794" t="s">
        <v>363</v>
      </c>
      <c r="L22" s="794" t="s">
        <v>363</v>
      </c>
      <c r="M22" s="794" t="s">
        <v>363</v>
      </c>
      <c r="N22" s="794" t="s">
        <v>363</v>
      </c>
    </row>
    <row r="23" spans="1:14" x14ac:dyDescent="0.25">
      <c r="A23" s="792">
        <v>21</v>
      </c>
      <c r="B23" s="659" t="s">
        <v>242</v>
      </c>
      <c r="C23" s="659"/>
      <c r="D23" s="794" t="s">
        <v>406</v>
      </c>
      <c r="E23" s="794" t="s">
        <v>407</v>
      </c>
      <c r="F23" s="794" t="s">
        <v>375</v>
      </c>
      <c r="G23" s="794" t="s">
        <v>364</v>
      </c>
      <c r="H23" s="794" t="s">
        <v>373</v>
      </c>
      <c r="I23" s="794" t="s">
        <v>375</v>
      </c>
      <c r="J23" s="794" t="s">
        <v>408</v>
      </c>
      <c r="K23" s="794" t="s">
        <v>408</v>
      </c>
      <c r="L23" s="794" t="s">
        <v>409</v>
      </c>
      <c r="M23" s="794" t="s">
        <v>363</v>
      </c>
      <c r="N23" s="794" t="s">
        <v>408</v>
      </c>
    </row>
    <row r="24" spans="1:14" x14ac:dyDescent="0.25">
      <c r="A24" s="792">
        <v>22</v>
      </c>
      <c r="B24" s="659" t="s">
        <v>244</v>
      </c>
      <c r="C24" s="795" t="s">
        <v>410</v>
      </c>
      <c r="D24" s="794" t="s">
        <v>411</v>
      </c>
      <c r="E24" s="794" t="s">
        <v>385</v>
      </c>
      <c r="F24" s="794" t="s">
        <v>363</v>
      </c>
      <c r="G24" s="794" t="s">
        <v>373</v>
      </c>
      <c r="H24" s="794" t="s">
        <v>361</v>
      </c>
      <c r="I24" s="794" t="s">
        <v>363</v>
      </c>
      <c r="J24" s="794" t="s">
        <v>361</v>
      </c>
      <c r="K24" s="794" t="s">
        <v>361</v>
      </c>
      <c r="L24" s="794" t="s">
        <v>363</v>
      </c>
      <c r="M24" s="794" t="s">
        <v>363</v>
      </c>
      <c r="N24" s="794" t="s">
        <v>361</v>
      </c>
    </row>
    <row r="25" spans="1:14" x14ac:dyDescent="0.25">
      <c r="A25" s="792">
        <v>23</v>
      </c>
      <c r="B25" s="659" t="s">
        <v>246</v>
      </c>
      <c r="C25" s="795" t="s">
        <v>403</v>
      </c>
      <c r="D25" s="794" t="s">
        <v>396</v>
      </c>
      <c r="E25" s="794" t="s">
        <v>366</v>
      </c>
      <c r="F25" s="794" t="s">
        <v>385</v>
      </c>
      <c r="G25" s="794" t="s">
        <v>385</v>
      </c>
      <c r="H25" s="794" t="s">
        <v>384</v>
      </c>
      <c r="I25" s="794" t="s">
        <v>384</v>
      </c>
      <c r="J25" s="794" t="s">
        <v>361</v>
      </c>
      <c r="K25" s="794" t="s">
        <v>361</v>
      </c>
      <c r="L25" s="794" t="s">
        <v>384</v>
      </c>
      <c r="M25" s="794" t="s">
        <v>384</v>
      </c>
      <c r="N25" s="794" t="s">
        <v>385</v>
      </c>
    </row>
    <row r="26" spans="1:14" x14ac:dyDescent="0.25">
      <c r="A26" s="792">
        <v>24</v>
      </c>
      <c r="B26" s="659" t="s">
        <v>248</v>
      </c>
      <c r="C26" s="795" t="s">
        <v>400</v>
      </c>
      <c r="D26" s="794" t="s">
        <v>389</v>
      </c>
      <c r="E26" s="794">
        <v>23</v>
      </c>
      <c r="F26" s="794">
        <v>23</v>
      </c>
      <c r="G26" s="794" t="s">
        <v>412</v>
      </c>
      <c r="H26" s="794" t="s">
        <v>363</v>
      </c>
      <c r="I26" s="794" t="s">
        <v>363</v>
      </c>
      <c r="J26" s="794">
        <v>3</v>
      </c>
      <c r="K26" s="794" t="s">
        <v>363</v>
      </c>
      <c r="L26" s="794" t="s">
        <v>375</v>
      </c>
      <c r="M26" s="794" t="s">
        <v>373</v>
      </c>
      <c r="N26" s="794" t="s">
        <v>385</v>
      </c>
    </row>
    <row r="27" spans="1:14" x14ac:dyDescent="0.25">
      <c r="A27" s="792">
        <v>25</v>
      </c>
      <c r="B27" s="659" t="s">
        <v>250</v>
      </c>
      <c r="C27" s="795" t="s">
        <v>379</v>
      </c>
      <c r="D27" s="794" t="s">
        <v>367</v>
      </c>
      <c r="E27" s="794" t="s">
        <v>373</v>
      </c>
      <c r="F27" s="794" t="s">
        <v>373</v>
      </c>
      <c r="G27" s="794" t="s">
        <v>361</v>
      </c>
      <c r="H27" s="794" t="s">
        <v>363</v>
      </c>
      <c r="I27" s="794" t="s">
        <v>375</v>
      </c>
      <c r="J27" s="794" t="s">
        <v>373</v>
      </c>
      <c r="K27" s="794" t="s">
        <v>361</v>
      </c>
      <c r="L27" s="794" t="s">
        <v>365</v>
      </c>
      <c r="M27" s="794" t="s">
        <v>361</v>
      </c>
      <c r="N27" s="794" t="s">
        <v>373</v>
      </c>
    </row>
    <row r="28" spans="1:14" x14ac:dyDescent="0.25">
      <c r="A28" s="792">
        <v>26</v>
      </c>
      <c r="B28" s="659" t="s">
        <v>252</v>
      </c>
      <c r="C28" s="659"/>
      <c r="D28" s="794" t="s">
        <v>413</v>
      </c>
      <c r="E28" s="794" t="s">
        <v>363</v>
      </c>
      <c r="F28" s="794" t="s">
        <v>363</v>
      </c>
      <c r="G28" s="794" t="s">
        <v>363</v>
      </c>
      <c r="H28" s="794" t="s">
        <v>363</v>
      </c>
      <c r="I28" s="794" t="s">
        <v>363</v>
      </c>
      <c r="J28" s="794" t="s">
        <v>385</v>
      </c>
      <c r="K28" s="794" t="s">
        <v>361</v>
      </c>
      <c r="L28" s="794" t="s">
        <v>414</v>
      </c>
      <c r="M28" s="794" t="s">
        <v>363</v>
      </c>
      <c r="N28" s="794" t="s">
        <v>363</v>
      </c>
    </row>
    <row r="29" spans="1:14" x14ac:dyDescent="0.25">
      <c r="A29" s="792">
        <v>27</v>
      </c>
      <c r="B29" s="659" t="s">
        <v>254</v>
      </c>
      <c r="C29" s="659"/>
      <c r="D29" s="794" t="s">
        <v>377</v>
      </c>
      <c r="E29" s="794">
        <v>32</v>
      </c>
      <c r="F29" s="794" t="s">
        <v>363</v>
      </c>
      <c r="G29" s="794" t="s">
        <v>373</v>
      </c>
      <c r="H29" s="794" t="s">
        <v>363</v>
      </c>
      <c r="I29" s="794" t="s">
        <v>363</v>
      </c>
      <c r="J29" s="794" t="s">
        <v>363</v>
      </c>
      <c r="K29" s="794" t="s">
        <v>363</v>
      </c>
      <c r="L29" s="794" t="s">
        <v>363</v>
      </c>
      <c r="M29" s="794" t="s">
        <v>415</v>
      </c>
      <c r="N29" s="794" t="s">
        <v>416</v>
      </c>
    </row>
    <row r="30" spans="1:14" x14ac:dyDescent="0.25">
      <c r="A30" s="792">
        <v>28</v>
      </c>
      <c r="B30" s="659" t="s">
        <v>256</v>
      </c>
      <c r="C30" s="795" t="s">
        <v>379</v>
      </c>
      <c r="D30" s="794" t="s">
        <v>396</v>
      </c>
      <c r="E30" s="794" t="s">
        <v>373</v>
      </c>
      <c r="F30" s="794" t="s">
        <v>364</v>
      </c>
      <c r="G30" s="794" t="s">
        <v>417</v>
      </c>
      <c r="H30" s="794" t="s">
        <v>371</v>
      </c>
      <c r="I30" s="794" t="s">
        <v>418</v>
      </c>
      <c r="J30" s="794" t="s">
        <v>361</v>
      </c>
      <c r="K30" s="794" t="s">
        <v>366</v>
      </c>
      <c r="L30" s="794" t="s">
        <v>361</v>
      </c>
      <c r="M30" s="794" t="s">
        <v>361</v>
      </c>
      <c r="N30" s="794" t="s">
        <v>374</v>
      </c>
    </row>
    <row r="31" spans="1:14" x14ac:dyDescent="0.25">
      <c r="A31" s="792">
        <v>29</v>
      </c>
      <c r="B31" s="659" t="s">
        <v>258</v>
      </c>
      <c r="C31" s="659" t="s">
        <v>379</v>
      </c>
      <c r="D31" s="794" t="s">
        <v>419</v>
      </c>
      <c r="E31" s="794" t="s">
        <v>364</v>
      </c>
      <c r="F31" s="794" t="s">
        <v>376</v>
      </c>
      <c r="G31" s="794" t="s">
        <v>375</v>
      </c>
      <c r="H31" s="794" t="s">
        <v>363</v>
      </c>
      <c r="I31" s="794" t="s">
        <v>384</v>
      </c>
      <c r="J31" s="794" t="s">
        <v>384</v>
      </c>
      <c r="K31" s="794" t="s">
        <v>361</v>
      </c>
      <c r="L31" s="794" t="s">
        <v>384</v>
      </c>
      <c r="M31" s="794" t="s">
        <v>384</v>
      </c>
      <c r="N31" s="794" t="s">
        <v>361</v>
      </c>
    </row>
    <row r="32" spans="1:14" x14ac:dyDescent="0.25">
      <c r="A32" s="792">
        <v>30</v>
      </c>
      <c r="B32" s="797" t="s">
        <v>260</v>
      </c>
      <c r="C32" s="795" t="s">
        <v>420</v>
      </c>
      <c r="D32" s="794" t="s">
        <v>396</v>
      </c>
      <c r="E32" s="794" t="s">
        <v>361</v>
      </c>
      <c r="F32" s="794" t="s">
        <v>361</v>
      </c>
      <c r="G32" s="794" t="s">
        <v>361</v>
      </c>
      <c r="H32" s="794" t="s">
        <v>366</v>
      </c>
      <c r="I32" s="794" t="s">
        <v>373</v>
      </c>
      <c r="J32" s="794" t="s">
        <v>361</v>
      </c>
      <c r="K32" s="794" t="s">
        <v>361</v>
      </c>
      <c r="L32" s="794" t="s">
        <v>361</v>
      </c>
      <c r="M32" s="794" t="s">
        <v>361</v>
      </c>
      <c r="N32" s="794" t="s">
        <v>361</v>
      </c>
    </row>
    <row r="33" spans="1:14" x14ac:dyDescent="0.25">
      <c r="A33" s="792">
        <v>31</v>
      </c>
      <c r="B33" s="659" t="s">
        <v>262</v>
      </c>
      <c r="C33" s="795" t="s">
        <v>420</v>
      </c>
      <c r="D33" s="794" t="s">
        <v>396</v>
      </c>
      <c r="E33" s="794" t="s">
        <v>361</v>
      </c>
      <c r="F33" s="794" t="s">
        <v>361</v>
      </c>
      <c r="G33" s="794" t="s">
        <v>361</v>
      </c>
      <c r="H33" s="794" t="s">
        <v>375</v>
      </c>
      <c r="I33" s="794" t="s">
        <v>361</v>
      </c>
      <c r="J33" s="794" t="s">
        <v>361</v>
      </c>
      <c r="K33" s="794" t="s">
        <v>373</v>
      </c>
      <c r="L33" s="794" t="s">
        <v>361</v>
      </c>
      <c r="M33" s="794" t="s">
        <v>361</v>
      </c>
      <c r="N33" s="794" t="s">
        <v>361</v>
      </c>
    </row>
    <row r="34" spans="1:14" x14ac:dyDescent="0.25">
      <c r="A34" s="792">
        <v>32</v>
      </c>
      <c r="B34" s="659" t="s">
        <v>263</v>
      </c>
      <c r="C34" s="795" t="s">
        <v>420</v>
      </c>
      <c r="D34" s="794" t="s">
        <v>396</v>
      </c>
      <c r="E34" s="794" t="s">
        <v>361</v>
      </c>
      <c r="F34" s="794" t="s">
        <v>361</v>
      </c>
      <c r="G34" s="794" t="s">
        <v>361</v>
      </c>
      <c r="H34" s="794" t="s">
        <v>385</v>
      </c>
      <c r="I34" s="794" t="s">
        <v>385</v>
      </c>
      <c r="J34" s="794" t="s">
        <v>361</v>
      </c>
      <c r="K34" s="794" t="s">
        <v>361</v>
      </c>
      <c r="L34" s="794" t="s">
        <v>361</v>
      </c>
      <c r="M34" s="794" t="s">
        <v>361</v>
      </c>
      <c r="N34" s="794" t="s">
        <v>361</v>
      </c>
    </row>
    <row r="35" spans="1:14" x14ac:dyDescent="0.25">
      <c r="A35" s="792">
        <v>33</v>
      </c>
      <c r="B35" s="659" t="s">
        <v>264</v>
      </c>
      <c r="C35" s="795" t="s">
        <v>379</v>
      </c>
      <c r="D35" s="794" t="s">
        <v>413</v>
      </c>
      <c r="E35" s="794" t="s">
        <v>417</v>
      </c>
      <c r="F35" s="794" t="s">
        <v>395</v>
      </c>
      <c r="G35" s="794" t="s">
        <v>361</v>
      </c>
      <c r="H35" s="794" t="s">
        <v>363</v>
      </c>
      <c r="I35" s="794" t="s">
        <v>363</v>
      </c>
      <c r="J35" s="794" t="s">
        <v>387</v>
      </c>
      <c r="K35" s="794" t="s">
        <v>373</v>
      </c>
      <c r="L35" s="794" t="s">
        <v>363</v>
      </c>
      <c r="M35" s="794" t="s">
        <v>369</v>
      </c>
      <c r="N35" s="794" t="s">
        <v>361</v>
      </c>
    </row>
    <row r="36" spans="1:14" x14ac:dyDescent="0.25">
      <c r="D36" s="798"/>
      <c r="E36" s="798"/>
      <c r="F36" s="798"/>
      <c r="G36" s="798"/>
      <c r="H36" s="798"/>
      <c r="I36" s="798"/>
      <c r="J36" s="798"/>
      <c r="K36" s="798"/>
      <c r="L36" s="798"/>
      <c r="M36" s="798"/>
    </row>
    <row r="37" spans="1:14" x14ac:dyDescent="0.25">
      <c r="B37" s="799" t="s">
        <v>421</v>
      </c>
    </row>
    <row r="38" spans="1:14" x14ac:dyDescent="0.25">
      <c r="B38" s="800" t="s">
        <v>422</v>
      </c>
    </row>
    <row r="39" spans="1:14" x14ac:dyDescent="0.25">
      <c r="B39" s="800" t="s">
        <v>423</v>
      </c>
    </row>
    <row r="40" spans="1:14" x14ac:dyDescent="0.25">
      <c r="B40" t="s">
        <v>424</v>
      </c>
    </row>
  </sheetData>
  <pageMargins left="0.75" right="0.75" top="1" bottom="1" header="0.5" footer="0.5"/>
  <pageSetup orientation="landscape" horizontalDpi="4294967292" verticalDpi="429496729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topLeftCell="A31" workbookViewId="0">
      <selection activeCell="M9" sqref="M9:M42"/>
    </sheetView>
  </sheetViews>
  <sheetFormatPr defaultColWidth="9.1796875" defaultRowHeight="10" x14ac:dyDescent="0.2"/>
  <cols>
    <col min="1" max="1" width="9.1796875" style="813"/>
    <col min="2" max="2" width="18.453125" style="813" bestFit="1" customWidth="1"/>
    <col min="3" max="3" width="9.1796875" style="813"/>
    <col min="4" max="4" width="4.453125" style="813" customWidth="1"/>
    <col min="5" max="12" width="9.1796875" style="813"/>
    <col min="13" max="13" width="8.1796875" style="813" customWidth="1"/>
    <col min="14" max="16384" width="9.1796875" style="813"/>
  </cols>
  <sheetData>
    <row r="1" spans="1:18" x14ac:dyDescent="0.2">
      <c r="A1" s="812" t="s">
        <v>5</v>
      </c>
      <c r="B1" s="812" t="s">
        <v>427</v>
      </c>
      <c r="C1" s="812"/>
      <c r="D1" s="812"/>
      <c r="E1" s="812"/>
      <c r="F1" s="812"/>
      <c r="G1" s="812" t="s">
        <v>334</v>
      </c>
      <c r="H1" s="812" t="s">
        <v>428</v>
      </c>
      <c r="I1" s="812"/>
      <c r="J1" s="812"/>
      <c r="K1" s="812"/>
      <c r="L1" s="812"/>
      <c r="M1" s="812"/>
      <c r="N1" s="812"/>
      <c r="O1" s="812"/>
      <c r="P1" s="812"/>
      <c r="Q1" s="812"/>
      <c r="R1" s="812"/>
    </row>
    <row r="2" spans="1:18" x14ac:dyDescent="0.2">
      <c r="A2" s="812" t="s">
        <v>307</v>
      </c>
      <c r="B2" s="812">
        <v>2</v>
      </c>
      <c r="C2" s="812" t="s">
        <v>336</v>
      </c>
      <c r="D2" s="812"/>
      <c r="E2" s="812"/>
      <c r="F2" s="812">
        <v>60</v>
      </c>
      <c r="G2" s="812"/>
      <c r="H2" s="812" t="s">
        <v>429</v>
      </c>
      <c r="I2" s="812"/>
      <c r="J2" s="812"/>
      <c r="K2" s="812" t="s">
        <v>430</v>
      </c>
      <c r="L2" s="812"/>
      <c r="M2" s="812"/>
      <c r="N2" s="812"/>
      <c r="O2" s="812"/>
      <c r="P2" s="812"/>
      <c r="Q2" s="812"/>
      <c r="R2" s="812"/>
    </row>
    <row r="3" spans="1:18" x14ac:dyDescent="0.2">
      <c r="A3" s="812" t="s">
        <v>6</v>
      </c>
      <c r="B3" s="812" t="s">
        <v>431</v>
      </c>
      <c r="C3" s="812"/>
      <c r="D3" s="812"/>
      <c r="E3" s="812" t="s">
        <v>340</v>
      </c>
      <c r="F3" s="814">
        <v>42317</v>
      </c>
      <c r="G3" s="812"/>
      <c r="H3" s="812"/>
      <c r="I3" s="812"/>
      <c r="J3" s="812" t="s">
        <v>432</v>
      </c>
      <c r="K3" s="812"/>
      <c r="L3" s="812"/>
      <c r="M3" s="812"/>
      <c r="N3" s="812"/>
      <c r="O3" s="812"/>
      <c r="P3" s="812"/>
      <c r="Q3" s="812"/>
      <c r="R3" s="812"/>
    </row>
    <row r="4" spans="1:18" x14ac:dyDescent="0.2">
      <c r="A4" s="812" t="s">
        <v>7</v>
      </c>
      <c r="B4" s="812"/>
      <c r="C4" s="812"/>
      <c r="D4" s="812"/>
      <c r="E4" s="812"/>
      <c r="F4" s="815">
        <v>10.1</v>
      </c>
      <c r="G4" s="815">
        <v>11</v>
      </c>
      <c r="H4" s="812"/>
      <c r="I4" s="812"/>
      <c r="J4" s="812"/>
      <c r="K4" s="812"/>
      <c r="L4" s="812"/>
      <c r="M4" s="812"/>
      <c r="N4" s="812"/>
      <c r="O4" s="812"/>
      <c r="P4" s="812"/>
      <c r="Q4" s="812"/>
      <c r="R4" s="812"/>
    </row>
    <row r="5" spans="1:18" x14ac:dyDescent="0.2">
      <c r="A5" s="815" t="s">
        <v>8</v>
      </c>
      <c r="B5" s="813" t="s">
        <v>9</v>
      </c>
      <c r="C5" s="816" t="s">
        <v>10</v>
      </c>
      <c r="D5" s="816"/>
      <c r="E5" s="816" t="s">
        <v>11</v>
      </c>
      <c r="F5" s="816" t="s">
        <v>139</v>
      </c>
      <c r="G5" s="816" t="s">
        <v>140</v>
      </c>
      <c r="H5" s="816" t="s">
        <v>141</v>
      </c>
      <c r="I5" s="816" t="s">
        <v>142</v>
      </c>
      <c r="J5" s="816" t="s">
        <v>143</v>
      </c>
      <c r="K5" s="816" t="s">
        <v>144</v>
      </c>
      <c r="L5" s="816" t="s">
        <v>145</v>
      </c>
      <c r="M5" s="816" t="s">
        <v>146</v>
      </c>
      <c r="N5" s="1042" t="s">
        <v>147</v>
      </c>
      <c r="O5" s="1042"/>
      <c r="P5" s="816" t="s">
        <v>56</v>
      </c>
      <c r="Q5" s="816" t="s">
        <v>23</v>
      </c>
      <c r="R5" s="816" t="s">
        <v>158</v>
      </c>
    </row>
    <row r="6" spans="1:18" x14ac:dyDescent="0.2">
      <c r="A6" s="815" t="s">
        <v>12</v>
      </c>
      <c r="B6" s="813" t="s">
        <v>13</v>
      </c>
      <c r="C6" s="816"/>
      <c r="E6" s="816" t="s">
        <v>14</v>
      </c>
      <c r="F6" s="816" t="s">
        <v>15</v>
      </c>
      <c r="G6" s="816"/>
      <c r="H6" s="816"/>
      <c r="I6" s="816" t="s">
        <v>148</v>
      </c>
      <c r="J6" s="816" t="s">
        <v>149</v>
      </c>
      <c r="K6" s="816" t="s">
        <v>150</v>
      </c>
      <c r="L6" s="816" t="s">
        <v>150</v>
      </c>
      <c r="M6" s="816" t="s">
        <v>150</v>
      </c>
      <c r="N6" s="816" t="s">
        <v>151</v>
      </c>
      <c r="O6" s="816" t="s">
        <v>152</v>
      </c>
      <c r="P6" s="816" t="s">
        <v>153</v>
      </c>
      <c r="Q6" s="817" t="s">
        <v>24</v>
      </c>
      <c r="R6" s="817" t="s">
        <v>24</v>
      </c>
    </row>
    <row r="7" spans="1:18" x14ac:dyDescent="0.2">
      <c r="A7" s="815"/>
      <c r="C7" s="816"/>
      <c r="D7" s="816" t="s">
        <v>20</v>
      </c>
      <c r="E7" s="816"/>
      <c r="F7" s="816"/>
      <c r="G7" s="816"/>
      <c r="N7" s="816" t="s">
        <v>154</v>
      </c>
      <c r="O7" s="816" t="s">
        <v>155</v>
      </c>
      <c r="P7" s="816"/>
      <c r="Q7" s="817" t="s">
        <v>25</v>
      </c>
      <c r="R7" s="817" t="s">
        <v>25</v>
      </c>
    </row>
    <row r="8" spans="1:18" x14ac:dyDescent="0.2">
      <c r="A8" s="815"/>
      <c r="C8" s="816" t="s">
        <v>16</v>
      </c>
      <c r="D8" s="816" t="s">
        <v>21</v>
      </c>
      <c r="E8" s="816" t="s">
        <v>17</v>
      </c>
      <c r="F8" s="816" t="s">
        <v>18</v>
      </c>
      <c r="G8" s="816" t="s">
        <v>156</v>
      </c>
      <c r="H8" s="816" t="s">
        <v>19</v>
      </c>
      <c r="I8" s="816" t="s">
        <v>19</v>
      </c>
      <c r="J8" s="818" t="s">
        <v>19</v>
      </c>
      <c r="K8" s="818" t="s">
        <v>19</v>
      </c>
      <c r="L8" s="818" t="s">
        <v>19</v>
      </c>
      <c r="M8" s="818" t="s">
        <v>19</v>
      </c>
      <c r="N8" s="818" t="s">
        <v>19</v>
      </c>
      <c r="O8" s="818" t="s">
        <v>19</v>
      </c>
      <c r="P8" s="818" t="s">
        <v>19</v>
      </c>
      <c r="Q8" s="818" t="s">
        <v>19</v>
      </c>
      <c r="R8" s="818" t="s">
        <v>19</v>
      </c>
    </row>
    <row r="9" spans="1:18" ht="12" x14ac:dyDescent="0.2">
      <c r="A9" s="815">
        <v>1</v>
      </c>
      <c r="B9" s="812" t="s">
        <v>0</v>
      </c>
      <c r="C9" s="832">
        <v>49.1</v>
      </c>
      <c r="D9" s="833">
        <v>27</v>
      </c>
      <c r="E9" s="815"/>
      <c r="F9" s="815"/>
      <c r="G9" s="815"/>
      <c r="H9" s="815"/>
      <c r="I9" s="815"/>
      <c r="J9" s="815"/>
      <c r="K9" s="815"/>
      <c r="L9" s="815"/>
      <c r="M9" s="832">
        <v>6</v>
      </c>
      <c r="N9" s="815"/>
      <c r="O9" s="812"/>
      <c r="P9" s="812"/>
      <c r="Q9" s="812"/>
      <c r="R9" s="819" t="s">
        <v>159</v>
      </c>
    </row>
    <row r="10" spans="1:18" ht="12" x14ac:dyDescent="0.2">
      <c r="A10" s="815">
        <v>2</v>
      </c>
      <c r="B10" s="812" t="s">
        <v>27</v>
      </c>
      <c r="C10" s="832">
        <v>56.7</v>
      </c>
      <c r="D10" s="833">
        <v>18</v>
      </c>
      <c r="E10" s="815"/>
      <c r="F10" s="815"/>
      <c r="G10" s="815"/>
      <c r="H10" s="815"/>
      <c r="I10" s="815"/>
      <c r="J10" s="815"/>
      <c r="K10" s="815"/>
      <c r="L10" s="815"/>
      <c r="M10" s="832">
        <v>2.5</v>
      </c>
      <c r="N10" s="815"/>
      <c r="O10" s="812"/>
      <c r="P10" s="812"/>
      <c r="Q10" s="812"/>
      <c r="R10" s="819" t="s">
        <v>160</v>
      </c>
    </row>
    <row r="11" spans="1:18" ht="12" x14ac:dyDescent="0.2">
      <c r="A11" s="815">
        <v>3</v>
      </c>
      <c r="B11" s="812" t="s">
        <v>206</v>
      </c>
      <c r="C11" s="832">
        <v>62.8</v>
      </c>
      <c r="D11" s="833">
        <v>9</v>
      </c>
      <c r="E11" s="815"/>
      <c r="F11" s="815"/>
      <c r="G11" s="815"/>
      <c r="H11" s="815"/>
      <c r="I11" s="815"/>
      <c r="J11" s="815"/>
      <c r="K11" s="815"/>
      <c r="L11" s="815"/>
      <c r="M11" s="832">
        <v>1</v>
      </c>
      <c r="N11" s="815"/>
      <c r="O11" s="812"/>
      <c r="P11" s="812"/>
      <c r="Q11" s="812"/>
      <c r="R11" s="819" t="s">
        <v>161</v>
      </c>
    </row>
    <row r="12" spans="1:18" ht="12" x14ac:dyDescent="0.2">
      <c r="A12" s="815">
        <v>4</v>
      </c>
      <c r="B12" s="812" t="s">
        <v>208</v>
      </c>
      <c r="C12" s="832">
        <v>63</v>
      </c>
      <c r="D12" s="833">
        <v>8</v>
      </c>
      <c r="E12" s="815"/>
      <c r="F12" s="815"/>
      <c r="G12" s="815"/>
      <c r="H12" s="815"/>
      <c r="I12" s="815"/>
      <c r="J12" s="815"/>
      <c r="K12" s="815"/>
      <c r="L12" s="815"/>
      <c r="M12" s="832">
        <v>1.5</v>
      </c>
      <c r="N12" s="815"/>
      <c r="O12" s="812"/>
      <c r="P12" s="812"/>
      <c r="Q12" s="812"/>
      <c r="R12" s="812"/>
    </row>
    <row r="13" spans="1:18" ht="12" x14ac:dyDescent="0.2">
      <c r="A13" s="815">
        <v>5</v>
      </c>
      <c r="B13" s="812" t="s">
        <v>179</v>
      </c>
      <c r="C13" s="832">
        <v>60.6</v>
      </c>
      <c r="D13" s="833">
        <v>13</v>
      </c>
      <c r="E13" s="815"/>
      <c r="F13" s="815"/>
      <c r="G13" s="815"/>
      <c r="H13" s="815"/>
      <c r="I13" s="815"/>
      <c r="J13" s="815"/>
      <c r="K13" s="815"/>
      <c r="L13" s="815"/>
      <c r="M13" s="832">
        <v>1</v>
      </c>
      <c r="N13" s="815"/>
      <c r="O13" s="812"/>
      <c r="P13" s="812"/>
      <c r="Q13" s="812"/>
      <c r="R13" s="812"/>
    </row>
    <row r="14" spans="1:18" ht="12" x14ac:dyDescent="0.2">
      <c r="A14" s="815">
        <v>6</v>
      </c>
      <c r="B14" s="812" t="s">
        <v>211</v>
      </c>
      <c r="C14" s="832">
        <v>51.4</v>
      </c>
      <c r="D14" s="833">
        <v>25</v>
      </c>
      <c r="E14" s="815"/>
      <c r="F14" s="815"/>
      <c r="G14" s="815"/>
      <c r="H14" s="815"/>
      <c r="I14" s="815"/>
      <c r="J14" s="815"/>
      <c r="K14" s="815"/>
      <c r="L14" s="815"/>
      <c r="M14" s="832">
        <v>2.5</v>
      </c>
      <c r="N14" s="815"/>
      <c r="O14" s="812"/>
      <c r="P14" s="812"/>
      <c r="Q14" s="812"/>
      <c r="R14" s="812"/>
    </row>
    <row r="15" spans="1:18" ht="12" x14ac:dyDescent="0.2">
      <c r="A15" s="815">
        <v>7</v>
      </c>
      <c r="B15" s="812" t="s">
        <v>213</v>
      </c>
      <c r="C15" s="832">
        <v>56</v>
      </c>
      <c r="D15" s="833">
        <v>20</v>
      </c>
      <c r="E15" s="815"/>
      <c r="F15" s="815"/>
      <c r="G15" s="815"/>
      <c r="H15" s="815"/>
      <c r="I15" s="815"/>
      <c r="J15" s="815"/>
      <c r="K15" s="815"/>
      <c r="L15" s="815"/>
      <c r="M15" s="832">
        <v>1</v>
      </c>
      <c r="N15" s="815"/>
      <c r="O15" s="812"/>
      <c r="P15" s="812"/>
      <c r="Q15" s="812"/>
      <c r="R15" s="812"/>
    </row>
    <row r="16" spans="1:18" ht="12" x14ac:dyDescent="0.2">
      <c r="A16" s="815">
        <v>8</v>
      </c>
      <c r="B16" s="812" t="s">
        <v>215</v>
      </c>
      <c r="C16" s="832">
        <v>54.2</v>
      </c>
      <c r="D16" s="833">
        <v>22</v>
      </c>
      <c r="E16" s="815"/>
      <c r="F16" s="815"/>
      <c r="G16" s="815"/>
      <c r="H16" s="815"/>
      <c r="I16" s="815"/>
      <c r="J16" s="815"/>
      <c r="K16" s="815"/>
      <c r="L16" s="815"/>
      <c r="M16" s="832">
        <v>2</v>
      </c>
      <c r="N16" s="815"/>
      <c r="O16" s="812"/>
      <c r="P16" s="812"/>
      <c r="Q16" s="812"/>
      <c r="R16" s="812"/>
    </row>
    <row r="17" spans="1:18" ht="12" x14ac:dyDescent="0.2">
      <c r="A17" s="815">
        <v>9</v>
      </c>
      <c r="B17" s="812" t="s">
        <v>217</v>
      </c>
      <c r="C17" s="832">
        <v>63.5</v>
      </c>
      <c r="D17" s="833">
        <v>5</v>
      </c>
      <c r="E17" s="815"/>
      <c r="F17" s="815"/>
      <c r="G17" s="815"/>
      <c r="H17" s="815"/>
      <c r="I17" s="815"/>
      <c r="J17" s="815"/>
      <c r="K17" s="815"/>
      <c r="L17" s="815"/>
      <c r="M17" s="832">
        <v>2</v>
      </c>
      <c r="N17" s="815"/>
      <c r="O17" s="812"/>
      <c r="P17" s="812"/>
      <c r="Q17" s="812"/>
      <c r="R17" s="812"/>
    </row>
    <row r="18" spans="1:18" ht="12" x14ac:dyDescent="0.2">
      <c r="A18" s="815">
        <v>10</v>
      </c>
      <c r="B18" s="812" t="s">
        <v>219</v>
      </c>
      <c r="C18" s="832">
        <v>52.3</v>
      </c>
      <c r="D18" s="833">
        <v>23</v>
      </c>
      <c r="E18" s="815"/>
      <c r="F18" s="815"/>
      <c r="G18" s="815"/>
      <c r="H18" s="815"/>
      <c r="I18" s="815"/>
      <c r="J18" s="815"/>
      <c r="K18" s="815"/>
      <c r="L18" s="815"/>
      <c r="M18" s="832">
        <v>2.5</v>
      </c>
      <c r="N18" s="815"/>
      <c r="O18" s="812"/>
      <c r="P18" s="812"/>
      <c r="Q18" s="812"/>
      <c r="R18" s="812"/>
    </row>
    <row r="19" spans="1:18" ht="12" x14ac:dyDescent="0.2">
      <c r="A19" s="815">
        <v>11</v>
      </c>
      <c r="B19" s="812" t="s">
        <v>221</v>
      </c>
      <c r="C19" s="832">
        <v>57.9</v>
      </c>
      <c r="D19" s="833">
        <v>17</v>
      </c>
      <c r="E19" s="815"/>
      <c r="F19" s="815"/>
      <c r="G19" s="815"/>
      <c r="H19" s="815"/>
      <c r="I19" s="815"/>
      <c r="J19" s="815"/>
      <c r="K19" s="815"/>
      <c r="L19" s="815"/>
      <c r="M19" s="832">
        <v>1.5</v>
      </c>
      <c r="N19" s="815"/>
      <c r="O19" s="812"/>
      <c r="P19" s="812"/>
      <c r="Q19" s="812"/>
      <c r="R19" s="812"/>
    </row>
    <row r="20" spans="1:18" ht="12" x14ac:dyDescent="0.2">
      <c r="A20" s="815">
        <v>12</v>
      </c>
      <c r="B20" s="812" t="s">
        <v>223</v>
      </c>
      <c r="C20" s="832">
        <v>65.7</v>
      </c>
      <c r="D20" s="833">
        <v>4</v>
      </c>
      <c r="E20" s="815"/>
      <c r="F20" s="815"/>
      <c r="G20" s="815"/>
      <c r="H20" s="815"/>
      <c r="I20" s="815"/>
      <c r="J20" s="815"/>
      <c r="K20" s="815"/>
      <c r="L20" s="815"/>
      <c r="M20" s="832">
        <v>2</v>
      </c>
      <c r="N20" s="815"/>
      <c r="O20" s="812"/>
      <c r="P20" s="812"/>
      <c r="Q20" s="812"/>
      <c r="R20" s="812"/>
    </row>
    <row r="21" spans="1:18" ht="12" x14ac:dyDescent="0.2">
      <c r="A21" s="815">
        <v>13</v>
      </c>
      <c r="B21" s="812" t="s">
        <v>225</v>
      </c>
      <c r="C21" s="832">
        <v>63.4</v>
      </c>
      <c r="D21" s="833">
        <v>6</v>
      </c>
      <c r="E21" s="815"/>
      <c r="F21" s="815"/>
      <c r="G21" s="815"/>
      <c r="H21" s="815"/>
      <c r="I21" s="815"/>
      <c r="J21" s="815"/>
      <c r="K21" s="815"/>
      <c r="L21" s="815"/>
      <c r="M21" s="832">
        <v>1</v>
      </c>
      <c r="N21" s="815"/>
      <c r="O21" s="812"/>
      <c r="P21" s="812"/>
      <c r="Q21" s="812"/>
      <c r="R21" s="812"/>
    </row>
    <row r="22" spans="1:18" ht="12" x14ac:dyDescent="0.2">
      <c r="A22" s="815">
        <v>14</v>
      </c>
      <c r="B22" s="812" t="s">
        <v>227</v>
      </c>
      <c r="C22" s="832">
        <v>34.700000000000003</v>
      </c>
      <c r="D22" s="833">
        <v>33</v>
      </c>
      <c r="E22" s="815"/>
      <c r="F22" s="815"/>
      <c r="G22" s="815"/>
      <c r="H22" s="815"/>
      <c r="I22" s="815"/>
      <c r="J22" s="815"/>
      <c r="K22" s="815"/>
      <c r="L22" s="815"/>
      <c r="M22" s="832">
        <v>6</v>
      </c>
      <c r="N22" s="815"/>
      <c r="O22" s="812"/>
      <c r="P22" s="812"/>
      <c r="Q22" s="812"/>
      <c r="R22" s="812"/>
    </row>
    <row r="23" spans="1:18" ht="12" x14ac:dyDescent="0.2">
      <c r="A23" s="815">
        <v>15</v>
      </c>
      <c r="B23" s="812" t="s">
        <v>229</v>
      </c>
      <c r="C23" s="832">
        <v>51.1</v>
      </c>
      <c r="D23" s="833">
        <v>26</v>
      </c>
      <c r="E23" s="815"/>
      <c r="F23" s="815"/>
      <c r="G23" s="815"/>
      <c r="H23" s="815"/>
      <c r="I23" s="815"/>
      <c r="J23" s="815"/>
      <c r="K23" s="815"/>
      <c r="L23" s="815"/>
      <c r="M23" s="832">
        <v>6.5</v>
      </c>
      <c r="N23" s="815"/>
      <c r="O23" s="812"/>
      <c r="P23" s="812"/>
      <c r="Q23" s="812"/>
      <c r="R23" s="812"/>
    </row>
    <row r="24" spans="1:18" ht="12" x14ac:dyDescent="0.2">
      <c r="A24" s="815">
        <v>16</v>
      </c>
      <c r="B24" s="812" t="s">
        <v>231</v>
      </c>
      <c r="C24" s="832">
        <v>67.3</v>
      </c>
      <c r="D24" s="833">
        <v>2</v>
      </c>
      <c r="E24" s="815"/>
      <c r="F24" s="815"/>
      <c r="G24" s="815"/>
      <c r="H24" s="815"/>
      <c r="I24" s="815"/>
      <c r="J24" s="815"/>
      <c r="K24" s="815"/>
      <c r="L24" s="815"/>
      <c r="M24" s="832">
        <v>1</v>
      </c>
      <c r="N24" s="815"/>
      <c r="O24" s="812"/>
      <c r="P24" s="812"/>
      <c r="Q24" s="812"/>
      <c r="R24" s="812"/>
    </row>
    <row r="25" spans="1:18" ht="12" x14ac:dyDescent="0.2">
      <c r="A25" s="815">
        <v>17</v>
      </c>
      <c r="B25" s="812" t="s">
        <v>233</v>
      </c>
      <c r="C25" s="832">
        <v>58.2</v>
      </c>
      <c r="D25" s="833">
        <v>16</v>
      </c>
      <c r="E25" s="815"/>
      <c r="F25" s="815"/>
      <c r="G25" s="815"/>
      <c r="H25" s="815"/>
      <c r="I25" s="815"/>
      <c r="J25" s="815"/>
      <c r="K25" s="815"/>
      <c r="L25" s="815"/>
      <c r="M25" s="832">
        <v>1</v>
      </c>
      <c r="N25" s="815"/>
      <c r="O25" s="812"/>
      <c r="P25" s="812"/>
      <c r="Q25" s="812"/>
      <c r="R25" s="812"/>
    </row>
    <row r="26" spans="1:18" ht="12" x14ac:dyDescent="0.2">
      <c r="A26" s="815">
        <v>18</v>
      </c>
      <c r="B26" s="812" t="s">
        <v>235</v>
      </c>
      <c r="C26" s="832">
        <v>54.3</v>
      </c>
      <c r="D26" s="833">
        <v>21</v>
      </c>
      <c r="E26" s="815"/>
      <c r="F26" s="815"/>
      <c r="G26" s="815"/>
      <c r="H26" s="815"/>
      <c r="I26" s="815"/>
      <c r="J26" s="815"/>
      <c r="K26" s="815"/>
      <c r="L26" s="815"/>
      <c r="M26" s="832">
        <v>4</v>
      </c>
      <c r="N26" s="815"/>
      <c r="O26" s="812"/>
      <c r="P26" s="812"/>
      <c r="Q26" s="812"/>
      <c r="R26" s="812"/>
    </row>
    <row r="27" spans="1:18" ht="12" x14ac:dyDescent="0.2">
      <c r="A27" s="815">
        <v>19</v>
      </c>
      <c r="B27" s="812" t="s">
        <v>237</v>
      </c>
      <c r="C27" s="832">
        <v>67</v>
      </c>
      <c r="D27" s="833">
        <v>3</v>
      </c>
      <c r="E27" s="815"/>
      <c r="F27" s="815"/>
      <c r="G27" s="815"/>
      <c r="H27" s="815"/>
      <c r="I27" s="815"/>
      <c r="J27" s="815"/>
      <c r="K27" s="815"/>
      <c r="L27" s="815"/>
      <c r="M27" s="832">
        <v>1</v>
      </c>
      <c r="N27" s="815"/>
      <c r="O27" s="812"/>
      <c r="P27" s="812"/>
      <c r="Q27" s="812"/>
      <c r="R27" s="812"/>
    </row>
    <row r="28" spans="1:18" ht="12" x14ac:dyDescent="0.2">
      <c r="A28" s="815">
        <v>20</v>
      </c>
      <c r="B28" s="812" t="s">
        <v>239</v>
      </c>
      <c r="C28" s="832">
        <v>39.6</v>
      </c>
      <c r="D28" s="833">
        <v>32</v>
      </c>
      <c r="E28" s="815"/>
      <c r="F28" s="815"/>
      <c r="G28" s="815"/>
      <c r="H28" s="815"/>
      <c r="I28" s="815"/>
      <c r="J28" s="815"/>
      <c r="K28" s="815"/>
      <c r="L28" s="815"/>
      <c r="M28" s="832">
        <v>5</v>
      </c>
      <c r="N28" s="815"/>
      <c r="O28" s="812"/>
      <c r="P28" s="812"/>
      <c r="Q28" s="812"/>
      <c r="R28" s="812"/>
    </row>
    <row r="29" spans="1:18" ht="12" x14ac:dyDescent="0.2">
      <c r="A29" s="815">
        <v>21</v>
      </c>
      <c r="B29" s="812" t="s">
        <v>242</v>
      </c>
      <c r="C29" s="832">
        <v>47.8</v>
      </c>
      <c r="D29" s="833">
        <v>29</v>
      </c>
      <c r="E29" s="815"/>
      <c r="F29" s="815"/>
      <c r="G29" s="815"/>
      <c r="H29" s="815"/>
      <c r="I29" s="815"/>
      <c r="J29" s="815"/>
      <c r="K29" s="815"/>
      <c r="L29" s="815"/>
      <c r="M29" s="832">
        <v>5.5</v>
      </c>
      <c r="N29" s="815"/>
      <c r="O29" s="812"/>
      <c r="P29" s="812"/>
      <c r="Q29" s="812"/>
      <c r="R29" s="812"/>
    </row>
    <row r="30" spans="1:18" ht="12" x14ac:dyDescent="0.2">
      <c r="A30" s="815">
        <v>22</v>
      </c>
      <c r="B30" s="812" t="s">
        <v>244</v>
      </c>
      <c r="C30" s="832">
        <v>46.6</v>
      </c>
      <c r="D30" s="833">
        <v>30</v>
      </c>
      <c r="E30" s="815"/>
      <c r="F30" s="815"/>
      <c r="G30" s="815"/>
      <c r="H30" s="815"/>
      <c r="I30" s="815"/>
      <c r="J30" s="815"/>
      <c r="K30" s="815"/>
      <c r="L30" s="815"/>
      <c r="M30" s="832">
        <v>3</v>
      </c>
      <c r="N30" s="815"/>
      <c r="O30" s="812"/>
      <c r="P30" s="812"/>
      <c r="Q30" s="812"/>
      <c r="R30" s="812"/>
    </row>
    <row r="31" spans="1:18" ht="12" x14ac:dyDescent="0.2">
      <c r="A31" s="815">
        <v>23</v>
      </c>
      <c r="B31" s="812" t="s">
        <v>246</v>
      </c>
      <c r="C31" s="832">
        <v>56.7</v>
      </c>
      <c r="D31" s="833">
        <v>19</v>
      </c>
      <c r="E31" s="815"/>
      <c r="F31" s="815"/>
      <c r="G31" s="815"/>
      <c r="H31" s="815"/>
      <c r="I31" s="815"/>
      <c r="J31" s="815"/>
      <c r="K31" s="815"/>
      <c r="L31" s="815"/>
      <c r="M31" s="832">
        <v>2</v>
      </c>
      <c r="N31" s="815"/>
      <c r="O31" s="812"/>
      <c r="P31" s="812"/>
      <c r="Q31" s="812"/>
      <c r="R31" s="812"/>
    </row>
    <row r="32" spans="1:18" ht="12" x14ac:dyDescent="0.2">
      <c r="A32" s="815">
        <v>24</v>
      </c>
      <c r="B32" s="812" t="s">
        <v>248</v>
      </c>
      <c r="C32" s="832">
        <v>52.1</v>
      </c>
      <c r="D32" s="833">
        <v>24</v>
      </c>
      <c r="E32" s="815"/>
      <c r="F32" s="815"/>
      <c r="G32" s="815"/>
      <c r="H32" s="815"/>
      <c r="I32" s="815"/>
      <c r="J32" s="815"/>
      <c r="K32" s="815"/>
      <c r="L32" s="815"/>
      <c r="M32" s="832">
        <v>4</v>
      </c>
      <c r="N32" s="815"/>
      <c r="O32" s="812"/>
      <c r="P32" s="812"/>
      <c r="Q32" s="812"/>
      <c r="R32" s="812"/>
    </row>
    <row r="33" spans="1:18" ht="12" x14ac:dyDescent="0.2">
      <c r="A33" s="815">
        <v>25</v>
      </c>
      <c r="B33" s="812" t="s">
        <v>250</v>
      </c>
      <c r="C33" s="832">
        <v>63.1</v>
      </c>
      <c r="D33" s="833">
        <v>7</v>
      </c>
      <c r="E33" s="815"/>
      <c r="F33" s="815"/>
      <c r="G33" s="815"/>
      <c r="H33" s="815"/>
      <c r="I33" s="815"/>
      <c r="J33" s="815"/>
      <c r="K33" s="815"/>
      <c r="L33" s="815"/>
      <c r="M33" s="832">
        <v>2</v>
      </c>
      <c r="N33" s="815"/>
      <c r="O33" s="812"/>
      <c r="P33" s="812"/>
      <c r="Q33" s="812"/>
      <c r="R33" s="812"/>
    </row>
    <row r="34" spans="1:18" ht="12" x14ac:dyDescent="0.2">
      <c r="A34" s="815">
        <v>26</v>
      </c>
      <c r="B34" s="812" t="s">
        <v>252</v>
      </c>
      <c r="C34" s="832">
        <v>62.6</v>
      </c>
      <c r="D34" s="833">
        <v>10</v>
      </c>
      <c r="E34" s="815"/>
      <c r="F34" s="815"/>
      <c r="G34" s="815"/>
      <c r="H34" s="815"/>
      <c r="I34" s="815"/>
      <c r="J34" s="815"/>
      <c r="K34" s="815"/>
      <c r="L34" s="815"/>
      <c r="M34" s="832">
        <v>3.5</v>
      </c>
      <c r="N34" s="815"/>
      <c r="O34" s="812"/>
      <c r="P34" s="812"/>
      <c r="Q34" s="812"/>
      <c r="R34" s="812"/>
    </row>
    <row r="35" spans="1:18" ht="12" x14ac:dyDescent="0.2">
      <c r="A35" s="815">
        <v>27</v>
      </c>
      <c r="B35" s="812" t="s">
        <v>254</v>
      </c>
      <c r="C35" s="832">
        <v>45.3</v>
      </c>
      <c r="D35" s="833">
        <v>31</v>
      </c>
      <c r="E35" s="815"/>
      <c r="F35" s="815"/>
      <c r="G35" s="815"/>
      <c r="H35" s="815"/>
      <c r="I35" s="815"/>
      <c r="J35" s="815"/>
      <c r="K35" s="815"/>
      <c r="L35" s="815"/>
      <c r="M35" s="832">
        <v>5</v>
      </c>
      <c r="N35" s="815"/>
      <c r="O35" s="812"/>
      <c r="P35" s="812"/>
      <c r="Q35" s="812"/>
      <c r="R35" s="812"/>
    </row>
    <row r="36" spans="1:18" ht="12" x14ac:dyDescent="0.2">
      <c r="A36" s="815">
        <v>28</v>
      </c>
      <c r="B36" s="812" t="s">
        <v>256</v>
      </c>
      <c r="C36" s="832">
        <v>59.6</v>
      </c>
      <c r="D36" s="833">
        <v>15</v>
      </c>
      <c r="E36" s="815"/>
      <c r="F36" s="815"/>
      <c r="G36" s="815"/>
      <c r="H36" s="815"/>
      <c r="I36" s="815"/>
      <c r="J36" s="815"/>
      <c r="K36" s="815"/>
      <c r="L36" s="815"/>
      <c r="M36" s="832">
        <v>2</v>
      </c>
      <c r="N36" s="815"/>
      <c r="O36" s="812"/>
      <c r="P36" s="812"/>
      <c r="Q36" s="812"/>
      <c r="R36" s="812"/>
    </row>
    <row r="37" spans="1:18" ht="12" x14ac:dyDescent="0.2">
      <c r="A37" s="815">
        <v>29</v>
      </c>
      <c r="B37" s="812" t="s">
        <v>258</v>
      </c>
      <c r="C37" s="832">
        <v>48.1</v>
      </c>
      <c r="D37" s="833">
        <v>28</v>
      </c>
      <c r="E37" s="815"/>
      <c r="F37" s="815"/>
      <c r="G37" s="815"/>
      <c r="H37" s="815"/>
      <c r="I37" s="815"/>
      <c r="J37" s="815"/>
      <c r="K37" s="815"/>
      <c r="L37" s="815"/>
      <c r="M37" s="832">
        <v>1</v>
      </c>
      <c r="N37" s="815"/>
      <c r="O37" s="812"/>
      <c r="P37" s="812"/>
      <c r="Q37" s="812"/>
      <c r="R37" s="812"/>
    </row>
    <row r="38" spans="1:18" ht="12" x14ac:dyDescent="0.2">
      <c r="A38" s="815">
        <v>30</v>
      </c>
      <c r="B38" s="812" t="s">
        <v>260</v>
      </c>
      <c r="C38" s="832">
        <v>71.599999999999994</v>
      </c>
      <c r="D38" s="833">
        <v>1</v>
      </c>
      <c r="E38" s="815"/>
      <c r="F38" s="815"/>
      <c r="G38" s="815"/>
      <c r="H38" s="815"/>
      <c r="I38" s="815"/>
      <c r="J38" s="815"/>
      <c r="K38" s="815"/>
      <c r="L38" s="815"/>
      <c r="M38" s="832">
        <v>1</v>
      </c>
      <c r="N38" s="815"/>
      <c r="O38" s="812"/>
      <c r="P38" s="812"/>
      <c r="Q38" s="812"/>
      <c r="R38" s="812"/>
    </row>
    <row r="39" spans="1:18" ht="12" x14ac:dyDescent="0.2">
      <c r="A39" s="815">
        <v>31</v>
      </c>
      <c r="B39" s="812" t="s">
        <v>262</v>
      </c>
      <c r="C39" s="832">
        <v>60.1</v>
      </c>
      <c r="D39" s="833">
        <v>14</v>
      </c>
      <c r="E39" s="815"/>
      <c r="F39" s="815"/>
      <c r="G39" s="815"/>
      <c r="H39" s="815"/>
      <c r="I39" s="815"/>
      <c r="J39" s="815"/>
      <c r="K39" s="815"/>
      <c r="L39" s="815"/>
      <c r="M39" s="832">
        <v>1</v>
      </c>
      <c r="N39" s="815"/>
      <c r="O39" s="812"/>
      <c r="P39" s="812"/>
      <c r="Q39" s="812"/>
      <c r="R39" s="812"/>
    </row>
    <row r="40" spans="1:18" ht="12" x14ac:dyDescent="0.2">
      <c r="A40" s="815">
        <v>32</v>
      </c>
      <c r="B40" s="812" t="s">
        <v>263</v>
      </c>
      <c r="C40" s="832">
        <v>62.3</v>
      </c>
      <c r="D40" s="833">
        <v>11</v>
      </c>
      <c r="E40" s="815"/>
      <c r="F40" s="815"/>
      <c r="G40" s="815"/>
      <c r="H40" s="815"/>
      <c r="I40" s="815"/>
      <c r="J40" s="815"/>
      <c r="K40" s="815"/>
      <c r="L40" s="815"/>
      <c r="M40" s="832">
        <v>1.5</v>
      </c>
      <c r="N40" s="815"/>
      <c r="O40" s="812"/>
      <c r="P40" s="812"/>
      <c r="Q40" s="812"/>
      <c r="R40" s="812"/>
    </row>
    <row r="41" spans="1:18" ht="12" x14ac:dyDescent="0.2">
      <c r="A41" s="815">
        <v>33</v>
      </c>
      <c r="B41" s="812" t="s">
        <v>264</v>
      </c>
      <c r="C41" s="832">
        <v>61.2</v>
      </c>
      <c r="D41" s="833">
        <v>12</v>
      </c>
      <c r="E41" s="815"/>
      <c r="F41" s="815"/>
      <c r="G41" s="815"/>
      <c r="H41" s="815"/>
      <c r="I41" s="815"/>
      <c r="J41" s="815"/>
      <c r="K41" s="815"/>
      <c r="L41" s="815"/>
      <c r="M41" s="832">
        <v>1.5</v>
      </c>
      <c r="N41" s="815"/>
      <c r="O41" s="812"/>
      <c r="P41" s="812"/>
      <c r="Q41" s="812"/>
      <c r="R41" s="812"/>
    </row>
    <row r="42" spans="1:18" x14ac:dyDescent="0.2">
      <c r="A42" s="813" t="s">
        <v>26</v>
      </c>
      <c r="C42" s="816">
        <v>56.5</v>
      </c>
      <c r="D42" s="816"/>
      <c r="E42" s="816"/>
      <c r="F42" s="816"/>
      <c r="G42" s="816"/>
      <c r="H42" s="816"/>
      <c r="I42" s="816"/>
      <c r="J42" s="816"/>
      <c r="K42" s="816"/>
      <c r="L42" s="816"/>
      <c r="M42" s="816">
        <v>2.5</v>
      </c>
      <c r="N42" s="816"/>
    </row>
    <row r="44" spans="1:18" x14ac:dyDescent="0.2">
      <c r="A44" s="813" t="s">
        <v>157</v>
      </c>
    </row>
  </sheetData>
  <mergeCells count="1">
    <mergeCell ref="N5:O5"/>
  </mergeCells>
  <pageMargins left="0.7" right="0.7" top="0.75" bottom="0.75" header="0.3" footer="0.3"/>
  <pageSetup orientation="portrait"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workbookViewId="0">
      <selection activeCell="A14" sqref="A14"/>
    </sheetView>
  </sheetViews>
  <sheetFormatPr defaultColWidth="9.1796875" defaultRowHeight="15.5" x14ac:dyDescent="0.35"/>
  <cols>
    <col min="1" max="1" width="9.26953125" style="821" bestFit="1" customWidth="1"/>
    <col min="2" max="2" width="25.1796875" style="821" bestFit="1" customWidth="1"/>
    <col min="3" max="3" width="9.26953125" style="821" bestFit="1" customWidth="1"/>
    <col min="4" max="4" width="4.453125" style="821" customWidth="1"/>
    <col min="5" max="5" width="9.26953125" style="821" bestFit="1" customWidth="1"/>
    <col min="6" max="6" width="11.26953125" style="821" bestFit="1" customWidth="1"/>
    <col min="7" max="8" width="9.26953125" style="821" bestFit="1" customWidth="1"/>
    <col min="9" max="12" width="9.1796875" style="821"/>
    <col min="13" max="13" width="8.1796875" style="821" customWidth="1"/>
    <col min="14" max="16" width="9.1796875" style="821"/>
    <col min="17" max="17" width="9.26953125" style="821" bestFit="1" customWidth="1"/>
    <col min="18" max="16384" width="9.1796875" style="821"/>
  </cols>
  <sheetData>
    <row r="1" spans="1:18" x14ac:dyDescent="0.35">
      <c r="A1" s="820" t="s">
        <v>5</v>
      </c>
      <c r="B1" s="820" t="s">
        <v>427</v>
      </c>
      <c r="C1" s="820"/>
      <c r="D1" s="820"/>
      <c r="E1" s="820"/>
      <c r="F1" s="820"/>
      <c r="G1" s="820" t="s">
        <v>334</v>
      </c>
      <c r="H1" s="820" t="s">
        <v>433</v>
      </c>
      <c r="I1" s="820"/>
      <c r="J1" s="820"/>
      <c r="K1" s="820"/>
      <c r="L1" s="820"/>
      <c r="M1" s="820"/>
      <c r="N1" s="820"/>
      <c r="O1" s="820"/>
      <c r="P1" s="820"/>
      <c r="Q1" s="820"/>
      <c r="R1" s="820"/>
    </row>
    <row r="2" spans="1:18" x14ac:dyDescent="0.35">
      <c r="A2" s="820" t="s">
        <v>434</v>
      </c>
      <c r="B2" s="820"/>
      <c r="C2" s="820" t="s">
        <v>336</v>
      </c>
      <c r="D2" s="820"/>
      <c r="E2" s="820"/>
      <c r="F2" s="820">
        <v>42.5</v>
      </c>
      <c r="G2" s="820"/>
      <c r="H2" s="820" t="s">
        <v>435</v>
      </c>
      <c r="I2" s="820"/>
      <c r="J2" s="820"/>
      <c r="K2" s="820" t="s">
        <v>436</v>
      </c>
      <c r="L2" s="820"/>
      <c r="M2" s="820"/>
      <c r="N2" s="820"/>
      <c r="O2" s="820"/>
      <c r="P2" s="820"/>
      <c r="Q2" s="820"/>
      <c r="R2" s="820"/>
    </row>
    <row r="3" spans="1:18" x14ac:dyDescent="0.35">
      <c r="A3" s="820" t="s">
        <v>6</v>
      </c>
      <c r="B3" s="820" t="s">
        <v>437</v>
      </c>
      <c r="C3" s="820"/>
      <c r="D3" s="820"/>
      <c r="E3" s="820" t="s">
        <v>340</v>
      </c>
      <c r="F3" s="822">
        <v>42298</v>
      </c>
      <c r="G3" s="820"/>
      <c r="H3" s="820"/>
      <c r="I3" s="820"/>
      <c r="J3" s="820" t="s">
        <v>438</v>
      </c>
      <c r="K3" s="820"/>
      <c r="L3" s="820"/>
      <c r="M3" s="820"/>
      <c r="N3" s="820"/>
      <c r="O3" s="820"/>
      <c r="P3" s="820"/>
      <c r="Q3" s="820"/>
      <c r="R3" s="820"/>
    </row>
    <row r="4" spans="1:18" x14ac:dyDescent="0.35">
      <c r="A4" s="820" t="s">
        <v>7</v>
      </c>
      <c r="B4" s="820"/>
      <c r="C4" s="820"/>
      <c r="D4" s="820"/>
      <c r="E4" s="820"/>
      <c r="F4" s="823">
        <v>10.1</v>
      </c>
      <c r="G4" s="823">
        <v>11</v>
      </c>
      <c r="H4" s="820"/>
      <c r="I4" s="820"/>
      <c r="J4" s="820"/>
      <c r="K4" s="820"/>
      <c r="L4" s="820"/>
      <c r="M4" s="820"/>
      <c r="N4" s="820"/>
      <c r="O4" s="820"/>
      <c r="P4" s="820"/>
      <c r="Q4" s="820"/>
      <c r="R4" s="820"/>
    </row>
    <row r="5" spans="1:18" x14ac:dyDescent="0.35">
      <c r="A5" s="823" t="s">
        <v>8</v>
      </c>
      <c r="B5" s="821" t="s">
        <v>9</v>
      </c>
      <c r="C5" s="824" t="s">
        <v>10</v>
      </c>
      <c r="D5" s="824"/>
      <c r="E5" s="824" t="s">
        <v>11</v>
      </c>
      <c r="F5" s="824" t="s">
        <v>139</v>
      </c>
      <c r="G5" s="824" t="s">
        <v>140</v>
      </c>
      <c r="H5" s="824" t="s">
        <v>141</v>
      </c>
      <c r="I5" s="824" t="s">
        <v>142</v>
      </c>
      <c r="J5" s="824" t="s">
        <v>143</v>
      </c>
      <c r="K5" s="824" t="s">
        <v>144</v>
      </c>
      <c r="L5" s="824" t="s">
        <v>145</v>
      </c>
      <c r="M5" s="824" t="s">
        <v>146</v>
      </c>
      <c r="N5" s="1043" t="s">
        <v>147</v>
      </c>
      <c r="O5" s="1043"/>
      <c r="P5" s="824" t="s">
        <v>56</v>
      </c>
      <c r="Q5" s="824" t="s">
        <v>23</v>
      </c>
      <c r="R5" s="824" t="s">
        <v>158</v>
      </c>
    </row>
    <row r="6" spans="1:18" x14ac:dyDescent="0.35">
      <c r="A6" s="823" t="s">
        <v>12</v>
      </c>
      <c r="B6" s="821" t="s">
        <v>13</v>
      </c>
      <c r="C6" s="824"/>
      <c r="E6" s="824" t="s">
        <v>14</v>
      </c>
      <c r="F6" s="824" t="s">
        <v>15</v>
      </c>
      <c r="G6" s="824"/>
      <c r="H6" s="824"/>
      <c r="I6" s="824" t="s">
        <v>148</v>
      </c>
      <c r="J6" s="824" t="s">
        <v>149</v>
      </c>
      <c r="K6" s="824" t="s">
        <v>150</v>
      </c>
      <c r="L6" s="824" t="s">
        <v>150</v>
      </c>
      <c r="M6" s="824" t="s">
        <v>150</v>
      </c>
      <c r="N6" s="824" t="s">
        <v>151</v>
      </c>
      <c r="O6" s="824" t="s">
        <v>152</v>
      </c>
      <c r="P6" s="824" t="s">
        <v>153</v>
      </c>
      <c r="Q6" s="823" t="s">
        <v>82</v>
      </c>
      <c r="R6" s="823" t="s">
        <v>24</v>
      </c>
    </row>
    <row r="7" spans="1:18" x14ac:dyDescent="0.35">
      <c r="A7" s="823"/>
      <c r="C7" s="824"/>
      <c r="D7" s="824" t="s">
        <v>20</v>
      </c>
      <c r="E7" s="824"/>
      <c r="F7" s="824"/>
      <c r="G7" s="824"/>
      <c r="N7" s="824" t="s">
        <v>154</v>
      </c>
      <c r="O7" s="824" t="s">
        <v>155</v>
      </c>
      <c r="P7" s="824"/>
      <c r="Q7" s="823" t="s">
        <v>25</v>
      </c>
      <c r="R7" s="823" t="s">
        <v>25</v>
      </c>
    </row>
    <row r="8" spans="1:18" x14ac:dyDescent="0.35">
      <c r="A8" s="823"/>
      <c r="C8" s="824" t="s">
        <v>16</v>
      </c>
      <c r="D8" s="824" t="s">
        <v>21</v>
      </c>
      <c r="E8" s="824" t="s">
        <v>17</v>
      </c>
      <c r="F8" s="824" t="s">
        <v>18</v>
      </c>
      <c r="G8" s="824" t="s">
        <v>156</v>
      </c>
      <c r="H8" s="824" t="s">
        <v>19</v>
      </c>
      <c r="I8" s="824" t="s">
        <v>19</v>
      </c>
      <c r="J8" s="825" t="s">
        <v>19</v>
      </c>
      <c r="K8" s="825" t="s">
        <v>19</v>
      </c>
      <c r="L8" s="825" t="s">
        <v>19</v>
      </c>
      <c r="M8" s="825" t="s">
        <v>19</v>
      </c>
      <c r="N8" s="825" t="s">
        <v>19</v>
      </c>
      <c r="O8" s="825" t="s">
        <v>19</v>
      </c>
      <c r="P8" s="825" t="s">
        <v>19</v>
      </c>
      <c r="Q8" s="825" t="s">
        <v>19</v>
      </c>
      <c r="R8" s="825" t="s">
        <v>19</v>
      </c>
    </row>
    <row r="9" spans="1:18" x14ac:dyDescent="0.35">
      <c r="A9" s="823">
        <v>1</v>
      </c>
      <c r="B9" s="820" t="s">
        <v>0</v>
      </c>
      <c r="C9" s="829">
        <v>81.691333</v>
      </c>
      <c r="D9" s="830">
        <v>12</v>
      </c>
      <c r="E9" s="829">
        <v>58.7</v>
      </c>
      <c r="F9" s="831">
        <v>109</v>
      </c>
      <c r="G9" s="831">
        <v>35</v>
      </c>
      <c r="H9" s="830">
        <v>3</v>
      </c>
      <c r="I9" s="820"/>
      <c r="J9" s="820"/>
      <c r="K9" s="820"/>
      <c r="L9" s="820"/>
      <c r="M9" s="826"/>
      <c r="N9" s="820"/>
      <c r="O9" s="820"/>
      <c r="P9" s="820"/>
      <c r="Q9" s="828">
        <v>4.6666666699999997</v>
      </c>
      <c r="R9" s="820"/>
    </row>
    <row r="10" spans="1:18" x14ac:dyDescent="0.35">
      <c r="A10" s="823">
        <v>2</v>
      </c>
      <c r="B10" s="820" t="s">
        <v>27</v>
      </c>
      <c r="C10" s="829">
        <v>92.095332999999997</v>
      </c>
      <c r="D10" s="830">
        <v>7</v>
      </c>
      <c r="E10" s="829">
        <v>59</v>
      </c>
      <c r="F10" s="831">
        <v>104</v>
      </c>
      <c r="G10" s="831">
        <v>31</v>
      </c>
      <c r="H10" s="830">
        <v>0</v>
      </c>
      <c r="I10" s="820"/>
      <c r="J10" s="820"/>
      <c r="K10" s="820"/>
      <c r="L10" s="820"/>
      <c r="M10" s="826"/>
      <c r="N10" s="820"/>
      <c r="O10" s="820"/>
      <c r="P10" s="820"/>
      <c r="Q10" s="828">
        <v>2.6666666700000001</v>
      </c>
      <c r="R10" s="820"/>
    </row>
    <row r="11" spans="1:18" x14ac:dyDescent="0.35">
      <c r="A11" s="823">
        <v>3</v>
      </c>
      <c r="B11" s="820" t="s">
        <v>206</v>
      </c>
      <c r="C11" s="829">
        <v>104.36799999999999</v>
      </c>
      <c r="D11" s="830">
        <v>1</v>
      </c>
      <c r="E11" s="829">
        <v>59</v>
      </c>
      <c r="F11" s="831">
        <v>114</v>
      </c>
      <c r="G11" s="831">
        <v>33</v>
      </c>
      <c r="H11" s="830">
        <v>0</v>
      </c>
      <c r="I11" s="820"/>
      <c r="J11" s="820"/>
      <c r="K11" s="820"/>
      <c r="L11" s="820"/>
      <c r="M11" s="826"/>
      <c r="N11" s="820"/>
      <c r="O11" s="820"/>
      <c r="P11" s="820"/>
      <c r="Q11" s="828">
        <v>2.3333333299999999</v>
      </c>
      <c r="R11" s="820"/>
    </row>
    <row r="12" spans="1:18" x14ac:dyDescent="0.35">
      <c r="A12" s="823">
        <v>4</v>
      </c>
      <c r="B12" s="820" t="s">
        <v>208</v>
      </c>
      <c r="C12" s="829">
        <v>77.988</v>
      </c>
      <c r="D12" s="830">
        <v>20</v>
      </c>
      <c r="E12" s="829">
        <v>56.5</v>
      </c>
      <c r="F12" s="831">
        <v>117</v>
      </c>
      <c r="G12" s="831">
        <v>26</v>
      </c>
      <c r="H12" s="830">
        <v>0</v>
      </c>
      <c r="I12" s="820"/>
      <c r="J12" s="820"/>
      <c r="K12" s="820"/>
      <c r="L12" s="820"/>
      <c r="M12" s="826"/>
      <c r="N12" s="820"/>
      <c r="O12" s="820"/>
      <c r="P12" s="820"/>
      <c r="Q12" s="828">
        <v>4</v>
      </c>
      <c r="R12" s="820"/>
    </row>
    <row r="13" spans="1:18" x14ac:dyDescent="0.35">
      <c r="A13" s="823">
        <v>5</v>
      </c>
      <c r="B13" s="820" t="s">
        <v>179</v>
      </c>
      <c r="C13" s="829">
        <v>81.686999999999998</v>
      </c>
      <c r="D13" s="830">
        <v>13</v>
      </c>
      <c r="E13" s="829">
        <v>57</v>
      </c>
      <c r="F13" s="831">
        <v>106</v>
      </c>
      <c r="G13" s="831">
        <v>32</v>
      </c>
      <c r="H13" s="830">
        <v>0</v>
      </c>
      <c r="I13" s="820"/>
      <c r="J13" s="820"/>
      <c r="K13" s="820"/>
      <c r="L13" s="820"/>
      <c r="M13" s="826"/>
      <c r="N13" s="820"/>
      <c r="O13" s="820"/>
      <c r="P13" s="820"/>
      <c r="Q13" s="828">
        <v>3.6666666700000001</v>
      </c>
      <c r="R13" s="820"/>
    </row>
    <row r="14" spans="1:18" x14ac:dyDescent="0.35">
      <c r="A14" s="823">
        <v>6</v>
      </c>
      <c r="B14" s="820" t="s">
        <v>211</v>
      </c>
      <c r="C14" s="829">
        <v>51.082332999999998</v>
      </c>
      <c r="D14" s="830">
        <v>33</v>
      </c>
      <c r="E14" s="829">
        <v>58.2</v>
      </c>
      <c r="F14" s="831">
        <v>111</v>
      </c>
      <c r="G14" s="831">
        <v>33</v>
      </c>
      <c r="H14" s="830">
        <v>0</v>
      </c>
      <c r="I14" s="820"/>
      <c r="J14" s="820"/>
      <c r="K14" s="820"/>
      <c r="L14" s="820"/>
      <c r="M14" s="826"/>
      <c r="N14" s="820"/>
      <c r="O14" s="820"/>
      <c r="P14" s="820"/>
      <c r="Q14" s="828">
        <v>2</v>
      </c>
      <c r="R14" s="820"/>
    </row>
    <row r="15" spans="1:18" x14ac:dyDescent="0.35">
      <c r="A15" s="823">
        <v>7</v>
      </c>
      <c r="B15" s="820" t="s">
        <v>213</v>
      </c>
      <c r="C15" s="829">
        <v>87.938666999999995</v>
      </c>
      <c r="D15" s="830">
        <v>9</v>
      </c>
      <c r="E15" s="829">
        <v>58.4</v>
      </c>
      <c r="F15" s="831">
        <v>113</v>
      </c>
      <c r="G15" s="831">
        <v>35</v>
      </c>
      <c r="H15" s="830">
        <v>0</v>
      </c>
      <c r="I15" s="820"/>
      <c r="J15" s="820"/>
      <c r="K15" s="820"/>
      <c r="L15" s="820"/>
      <c r="M15" s="826"/>
      <c r="N15" s="820"/>
      <c r="O15" s="820"/>
      <c r="P15" s="820"/>
      <c r="Q15" s="828">
        <v>1.3333333300000001</v>
      </c>
      <c r="R15" s="820"/>
    </row>
    <row r="16" spans="1:18" x14ac:dyDescent="0.35">
      <c r="A16" s="823">
        <v>8</v>
      </c>
      <c r="B16" s="820" t="s">
        <v>215</v>
      </c>
      <c r="C16" s="829">
        <v>68.8</v>
      </c>
      <c r="D16" s="830">
        <v>30</v>
      </c>
      <c r="E16" s="829">
        <v>59.4</v>
      </c>
      <c r="F16" s="831">
        <v>107</v>
      </c>
      <c r="G16" s="831">
        <v>33</v>
      </c>
      <c r="H16" s="830">
        <v>0</v>
      </c>
      <c r="I16" s="820"/>
      <c r="J16" s="820"/>
      <c r="K16" s="820"/>
      <c r="L16" s="820"/>
      <c r="M16" s="826"/>
      <c r="N16" s="820"/>
      <c r="O16" s="820"/>
      <c r="P16" s="820"/>
      <c r="Q16" s="828">
        <v>3.3333333299999999</v>
      </c>
      <c r="R16" s="820"/>
    </row>
    <row r="17" spans="1:18" x14ac:dyDescent="0.35">
      <c r="A17" s="823">
        <v>9</v>
      </c>
      <c r="B17" s="820" t="s">
        <v>217</v>
      </c>
      <c r="C17" s="829">
        <v>95.988</v>
      </c>
      <c r="D17" s="830">
        <v>5</v>
      </c>
      <c r="E17" s="829">
        <v>59.3</v>
      </c>
      <c r="F17" s="831">
        <v>111</v>
      </c>
      <c r="G17" s="831">
        <v>32</v>
      </c>
      <c r="H17" s="830">
        <v>0</v>
      </c>
      <c r="I17" s="820"/>
      <c r="J17" s="820"/>
      <c r="K17" s="820"/>
      <c r="L17" s="820"/>
      <c r="M17" s="826"/>
      <c r="N17" s="820"/>
      <c r="O17" s="820"/>
      <c r="P17" s="820"/>
      <c r="Q17" s="828">
        <v>3.3333333299999999</v>
      </c>
      <c r="R17" s="820"/>
    </row>
    <row r="18" spans="1:18" x14ac:dyDescent="0.35">
      <c r="A18" s="823">
        <v>10</v>
      </c>
      <c r="B18" s="820" t="s">
        <v>219</v>
      </c>
      <c r="C18" s="829">
        <v>80.699667000000005</v>
      </c>
      <c r="D18" s="830">
        <v>14</v>
      </c>
      <c r="E18" s="829">
        <v>59</v>
      </c>
      <c r="F18" s="831">
        <v>109</v>
      </c>
      <c r="G18" s="831">
        <v>33</v>
      </c>
      <c r="H18" s="830">
        <v>0</v>
      </c>
      <c r="I18" s="820"/>
      <c r="J18" s="820"/>
      <c r="K18" s="820"/>
      <c r="L18" s="820"/>
      <c r="M18" s="826"/>
      <c r="N18" s="820"/>
      <c r="O18" s="820"/>
      <c r="P18" s="820"/>
      <c r="Q18" s="828">
        <v>5.3333333300000003</v>
      </c>
      <c r="R18" s="820"/>
    </row>
    <row r="19" spans="1:18" x14ac:dyDescent="0.35">
      <c r="A19" s="823">
        <v>11</v>
      </c>
      <c r="B19" s="820" t="s">
        <v>221</v>
      </c>
      <c r="C19" s="829">
        <v>78.998333000000002</v>
      </c>
      <c r="D19" s="830">
        <v>16</v>
      </c>
      <c r="E19" s="829">
        <v>58.1</v>
      </c>
      <c r="F19" s="831">
        <v>109</v>
      </c>
      <c r="G19" s="831">
        <v>37</v>
      </c>
      <c r="H19" s="830">
        <v>0</v>
      </c>
      <c r="I19" s="820"/>
      <c r="J19" s="820"/>
      <c r="K19" s="820"/>
      <c r="L19" s="820"/>
      <c r="M19" s="826"/>
      <c r="N19" s="820"/>
      <c r="O19" s="820"/>
      <c r="P19" s="820"/>
      <c r="Q19" s="828">
        <v>2.6666666700000001</v>
      </c>
      <c r="R19" s="820"/>
    </row>
    <row r="20" spans="1:18" x14ac:dyDescent="0.35">
      <c r="A20" s="823">
        <v>12</v>
      </c>
      <c r="B20" s="820" t="s">
        <v>223</v>
      </c>
      <c r="C20" s="829">
        <v>78.923000000000002</v>
      </c>
      <c r="D20" s="830">
        <v>17</v>
      </c>
      <c r="E20" s="829">
        <v>59.5</v>
      </c>
      <c r="F20" s="831">
        <v>109</v>
      </c>
      <c r="G20" s="831">
        <v>36</v>
      </c>
      <c r="H20" s="830">
        <v>0</v>
      </c>
      <c r="I20" s="820"/>
      <c r="J20" s="820"/>
      <c r="K20" s="820"/>
      <c r="L20" s="820"/>
      <c r="M20" s="826"/>
      <c r="N20" s="820"/>
      <c r="O20" s="820"/>
      <c r="P20" s="820"/>
      <c r="Q20" s="828">
        <v>3.6666666700000001</v>
      </c>
      <c r="R20" s="820"/>
    </row>
    <row r="21" spans="1:18" x14ac:dyDescent="0.35">
      <c r="A21" s="823">
        <v>13</v>
      </c>
      <c r="B21" s="820" t="s">
        <v>225</v>
      </c>
      <c r="C21" s="829">
        <v>75.592332999999996</v>
      </c>
      <c r="D21" s="830">
        <v>23</v>
      </c>
      <c r="E21" s="829">
        <v>57.1</v>
      </c>
      <c r="F21" s="831">
        <v>107</v>
      </c>
      <c r="G21" s="831">
        <v>33</v>
      </c>
      <c r="H21" s="830">
        <v>0</v>
      </c>
      <c r="I21" s="820"/>
      <c r="J21" s="820"/>
      <c r="K21" s="820"/>
      <c r="L21" s="820"/>
      <c r="M21" s="826"/>
      <c r="N21" s="820"/>
      <c r="O21" s="820"/>
      <c r="P21" s="820"/>
      <c r="Q21" s="828">
        <v>3</v>
      </c>
      <c r="R21" s="820"/>
    </row>
    <row r="22" spans="1:18" x14ac:dyDescent="0.35">
      <c r="A22" s="823">
        <v>14</v>
      </c>
      <c r="B22" s="820" t="s">
        <v>227</v>
      </c>
      <c r="C22" s="829">
        <v>78.755332999999993</v>
      </c>
      <c r="D22" s="830">
        <v>18</v>
      </c>
      <c r="E22" s="829">
        <v>57.4</v>
      </c>
      <c r="F22" s="831">
        <v>116</v>
      </c>
      <c r="G22" s="831">
        <v>38</v>
      </c>
      <c r="H22" s="830">
        <v>1</v>
      </c>
      <c r="I22" s="820"/>
      <c r="J22" s="820"/>
      <c r="K22" s="820"/>
      <c r="L22" s="820"/>
      <c r="M22" s="826"/>
      <c r="N22" s="820"/>
      <c r="O22" s="820"/>
      <c r="P22" s="820"/>
      <c r="Q22" s="828">
        <v>2.6666666700000001</v>
      </c>
      <c r="R22" s="820"/>
    </row>
    <row r="23" spans="1:18" x14ac:dyDescent="0.35">
      <c r="A23" s="823">
        <v>15</v>
      </c>
      <c r="B23" s="820" t="s">
        <v>229</v>
      </c>
      <c r="C23" s="829">
        <v>73.924000000000007</v>
      </c>
      <c r="D23" s="830">
        <v>27</v>
      </c>
      <c r="E23" s="829">
        <v>57.6</v>
      </c>
      <c r="F23" s="831">
        <v>111</v>
      </c>
      <c r="G23" s="831">
        <v>34</v>
      </c>
      <c r="H23" s="830">
        <v>0</v>
      </c>
      <c r="I23" s="820"/>
      <c r="J23" s="820"/>
      <c r="K23" s="820"/>
      <c r="L23" s="820"/>
      <c r="M23" s="826"/>
      <c r="N23" s="820"/>
      <c r="O23" s="820"/>
      <c r="P23" s="820"/>
      <c r="Q23" s="828">
        <v>3.6666666700000001</v>
      </c>
      <c r="R23" s="820"/>
    </row>
    <row r="24" spans="1:18" x14ac:dyDescent="0.35">
      <c r="A24" s="823">
        <v>16</v>
      </c>
      <c r="B24" s="820" t="s">
        <v>231</v>
      </c>
      <c r="C24" s="829">
        <v>88.464667000000006</v>
      </c>
      <c r="D24" s="830">
        <v>8</v>
      </c>
      <c r="E24" s="829">
        <v>57.2</v>
      </c>
      <c r="F24" s="831">
        <v>116</v>
      </c>
      <c r="G24" s="831">
        <v>34</v>
      </c>
      <c r="H24" s="830">
        <v>1</v>
      </c>
      <c r="I24" s="820"/>
      <c r="J24" s="820"/>
      <c r="K24" s="820"/>
      <c r="L24" s="820"/>
      <c r="M24" s="826"/>
      <c r="N24" s="820"/>
      <c r="O24" s="820"/>
      <c r="P24" s="820"/>
      <c r="Q24" s="828">
        <v>3</v>
      </c>
      <c r="R24" s="820"/>
    </row>
    <row r="25" spans="1:18" x14ac:dyDescent="0.35">
      <c r="A25" s="823">
        <v>17</v>
      </c>
      <c r="B25" s="820" t="s">
        <v>233</v>
      </c>
      <c r="C25" s="829">
        <v>78.073667</v>
      </c>
      <c r="D25" s="830">
        <v>19</v>
      </c>
      <c r="E25" s="829">
        <v>58.4</v>
      </c>
      <c r="F25" s="831">
        <v>110</v>
      </c>
      <c r="G25" s="831">
        <v>34</v>
      </c>
      <c r="H25" s="830">
        <v>0</v>
      </c>
      <c r="I25" s="820"/>
      <c r="J25" s="820"/>
      <c r="K25" s="820"/>
      <c r="L25" s="820"/>
      <c r="M25" s="826"/>
      <c r="N25" s="820"/>
      <c r="O25" s="820"/>
      <c r="P25" s="820"/>
      <c r="Q25" s="828">
        <v>3</v>
      </c>
      <c r="R25" s="820"/>
    </row>
    <row r="26" spans="1:18" x14ac:dyDescent="0.35">
      <c r="A26" s="823">
        <v>18</v>
      </c>
      <c r="B26" s="820" t="s">
        <v>235</v>
      </c>
      <c r="C26" s="829">
        <v>74.388000000000005</v>
      </c>
      <c r="D26" s="830">
        <v>26</v>
      </c>
      <c r="E26" s="829">
        <v>58.3</v>
      </c>
      <c r="F26" s="831">
        <v>109</v>
      </c>
      <c r="G26" s="831">
        <v>33</v>
      </c>
      <c r="H26" s="830">
        <v>0</v>
      </c>
      <c r="I26" s="820"/>
      <c r="J26" s="820"/>
      <c r="K26" s="820"/>
      <c r="L26" s="820"/>
      <c r="M26" s="826"/>
      <c r="N26" s="820"/>
      <c r="O26" s="820"/>
      <c r="P26" s="820"/>
      <c r="Q26" s="828">
        <v>3</v>
      </c>
      <c r="R26" s="820"/>
    </row>
    <row r="27" spans="1:18" x14ac:dyDescent="0.35">
      <c r="A27" s="823">
        <v>19</v>
      </c>
      <c r="B27" s="820" t="s">
        <v>237</v>
      </c>
      <c r="C27" s="829">
        <v>98.611666999999997</v>
      </c>
      <c r="D27" s="830">
        <v>3</v>
      </c>
      <c r="E27" s="829">
        <v>56</v>
      </c>
      <c r="F27" s="831">
        <v>106</v>
      </c>
      <c r="G27" s="831">
        <v>34</v>
      </c>
      <c r="H27" s="830">
        <v>0</v>
      </c>
      <c r="I27" s="820"/>
      <c r="J27" s="820"/>
      <c r="K27" s="820"/>
      <c r="L27" s="820"/>
      <c r="M27" s="826"/>
      <c r="N27" s="820"/>
      <c r="O27" s="820"/>
      <c r="P27" s="820"/>
      <c r="Q27" s="828">
        <v>2.6666666700000001</v>
      </c>
      <c r="R27" s="820"/>
    </row>
    <row r="28" spans="1:18" x14ac:dyDescent="0.35">
      <c r="A28" s="823">
        <v>20</v>
      </c>
      <c r="B28" s="820" t="s">
        <v>239</v>
      </c>
      <c r="C28" s="829">
        <v>70.477333000000002</v>
      </c>
      <c r="D28" s="830">
        <v>29</v>
      </c>
      <c r="E28" s="829">
        <v>57.8</v>
      </c>
      <c r="F28" s="831">
        <v>115</v>
      </c>
      <c r="G28" s="831">
        <v>36</v>
      </c>
      <c r="H28" s="830">
        <v>1</v>
      </c>
      <c r="I28" s="820"/>
      <c r="J28" s="820"/>
      <c r="K28" s="820"/>
      <c r="L28" s="820"/>
      <c r="M28" s="826"/>
      <c r="N28" s="820"/>
      <c r="O28" s="820"/>
      <c r="P28" s="820"/>
      <c r="Q28" s="828">
        <v>3</v>
      </c>
      <c r="R28" s="820"/>
    </row>
    <row r="29" spans="1:18" x14ac:dyDescent="0.35">
      <c r="A29" s="823">
        <v>21</v>
      </c>
      <c r="B29" s="820" t="s">
        <v>242</v>
      </c>
      <c r="C29" s="829">
        <v>70.958332999999996</v>
      </c>
      <c r="D29" s="830">
        <v>28</v>
      </c>
      <c r="E29" s="829">
        <v>57.3</v>
      </c>
      <c r="F29" s="831">
        <v>116</v>
      </c>
      <c r="G29" s="831">
        <v>37</v>
      </c>
      <c r="H29" s="830">
        <v>4</v>
      </c>
      <c r="I29" s="820"/>
      <c r="J29" s="820"/>
      <c r="K29" s="820"/>
      <c r="L29" s="820"/>
      <c r="M29" s="826"/>
      <c r="N29" s="820"/>
      <c r="O29" s="820"/>
      <c r="P29" s="820"/>
      <c r="Q29" s="828">
        <v>2.6666666700000001</v>
      </c>
      <c r="R29" s="820"/>
    </row>
    <row r="30" spans="1:18" x14ac:dyDescent="0.35">
      <c r="A30" s="823">
        <v>22</v>
      </c>
      <c r="B30" s="820" t="s">
        <v>244</v>
      </c>
      <c r="C30" s="829">
        <v>82.550332999999995</v>
      </c>
      <c r="D30" s="830">
        <v>11</v>
      </c>
      <c r="E30" s="829">
        <v>61.3</v>
      </c>
      <c r="F30" s="831">
        <v>117</v>
      </c>
      <c r="G30" s="831">
        <v>30</v>
      </c>
      <c r="H30" s="830">
        <v>0</v>
      </c>
      <c r="I30" s="820"/>
      <c r="J30" s="820"/>
      <c r="K30" s="820"/>
      <c r="L30" s="820"/>
      <c r="M30" s="826"/>
      <c r="N30" s="820"/>
      <c r="O30" s="820"/>
      <c r="P30" s="820"/>
      <c r="Q30" s="828">
        <v>2.3333333299999999</v>
      </c>
      <c r="R30" s="820"/>
    </row>
    <row r="31" spans="1:18" x14ac:dyDescent="0.35">
      <c r="A31" s="823">
        <v>23</v>
      </c>
      <c r="B31" s="820" t="s">
        <v>246</v>
      </c>
      <c r="C31" s="829">
        <v>82.585667000000001</v>
      </c>
      <c r="D31" s="830">
        <v>10</v>
      </c>
      <c r="E31" s="829">
        <v>60.6</v>
      </c>
      <c r="F31" s="831">
        <v>113</v>
      </c>
      <c r="G31" s="831">
        <v>34</v>
      </c>
      <c r="H31" s="830">
        <v>0</v>
      </c>
      <c r="I31" s="820"/>
      <c r="J31" s="820"/>
      <c r="K31" s="820"/>
      <c r="L31" s="820"/>
      <c r="M31" s="826"/>
      <c r="N31" s="820"/>
      <c r="O31" s="820"/>
      <c r="P31" s="820"/>
      <c r="Q31" s="828">
        <v>2.3333333299999999</v>
      </c>
      <c r="R31" s="820"/>
    </row>
    <row r="32" spans="1:18" x14ac:dyDescent="0.35">
      <c r="A32" s="823">
        <v>24</v>
      </c>
      <c r="B32" s="820" t="s">
        <v>248</v>
      </c>
      <c r="C32" s="829">
        <v>62.661332999999999</v>
      </c>
      <c r="D32" s="830">
        <v>31</v>
      </c>
      <c r="E32" s="829">
        <v>58.7</v>
      </c>
      <c r="F32" s="831">
        <v>104</v>
      </c>
      <c r="G32" s="831">
        <v>31</v>
      </c>
      <c r="H32" s="830">
        <v>0</v>
      </c>
      <c r="I32" s="820"/>
      <c r="J32" s="820"/>
      <c r="K32" s="820"/>
      <c r="L32" s="820"/>
      <c r="M32" s="826"/>
      <c r="N32" s="820"/>
      <c r="O32" s="820"/>
      <c r="P32" s="820"/>
      <c r="Q32" s="828">
        <v>3.6666666700000001</v>
      </c>
      <c r="R32" s="820"/>
    </row>
    <row r="33" spans="1:18" x14ac:dyDescent="0.35">
      <c r="A33" s="823">
        <v>25</v>
      </c>
      <c r="B33" s="820" t="s">
        <v>250</v>
      </c>
      <c r="C33" s="829">
        <v>75.721333000000001</v>
      </c>
      <c r="D33" s="830">
        <v>22</v>
      </c>
      <c r="E33" s="829">
        <v>58.9</v>
      </c>
      <c r="F33" s="831">
        <v>106</v>
      </c>
      <c r="G33" s="831">
        <v>32</v>
      </c>
      <c r="H33" s="830">
        <v>0</v>
      </c>
      <c r="I33" s="820"/>
      <c r="J33" s="820"/>
      <c r="K33" s="820"/>
      <c r="L33" s="820"/>
      <c r="M33" s="826"/>
      <c r="N33" s="820"/>
      <c r="O33" s="820"/>
      <c r="P33" s="820"/>
      <c r="Q33" s="828">
        <v>4</v>
      </c>
      <c r="R33" s="820"/>
    </row>
    <row r="34" spans="1:18" x14ac:dyDescent="0.35">
      <c r="A34" s="823">
        <v>26</v>
      </c>
      <c r="B34" s="820" t="s">
        <v>252</v>
      </c>
      <c r="C34" s="829">
        <v>80.625</v>
      </c>
      <c r="D34" s="830">
        <v>15</v>
      </c>
      <c r="E34" s="829">
        <v>59</v>
      </c>
      <c r="F34" s="831">
        <v>114</v>
      </c>
      <c r="G34" s="831">
        <v>33</v>
      </c>
      <c r="H34" s="830">
        <v>0</v>
      </c>
      <c r="I34" s="820"/>
      <c r="J34" s="820"/>
      <c r="K34" s="820"/>
      <c r="L34" s="820"/>
      <c r="M34" s="826"/>
      <c r="N34" s="820"/>
      <c r="O34" s="820"/>
      <c r="P34" s="820"/>
      <c r="Q34" s="828">
        <v>3</v>
      </c>
      <c r="R34" s="820"/>
    </row>
    <row r="35" spans="1:18" x14ac:dyDescent="0.35">
      <c r="A35" s="823">
        <v>27</v>
      </c>
      <c r="B35" s="820" t="s">
        <v>254</v>
      </c>
      <c r="C35" s="829">
        <v>74.886332999999993</v>
      </c>
      <c r="D35" s="830">
        <v>24</v>
      </c>
      <c r="E35" s="829">
        <v>59.2</v>
      </c>
      <c r="F35" s="831">
        <v>113</v>
      </c>
      <c r="G35" s="831">
        <v>30</v>
      </c>
      <c r="H35" s="830">
        <v>0</v>
      </c>
      <c r="I35" s="820"/>
      <c r="J35" s="820"/>
      <c r="K35" s="820"/>
      <c r="L35" s="820"/>
      <c r="M35" s="826"/>
      <c r="N35" s="820"/>
      <c r="O35" s="820"/>
      <c r="P35" s="820"/>
      <c r="Q35" s="828">
        <v>2</v>
      </c>
      <c r="R35" s="820"/>
    </row>
    <row r="36" spans="1:18" x14ac:dyDescent="0.35">
      <c r="A36" s="823">
        <v>28</v>
      </c>
      <c r="B36" s="820" t="s">
        <v>256</v>
      </c>
      <c r="C36" s="829">
        <v>74.671666999999999</v>
      </c>
      <c r="D36" s="830">
        <v>25</v>
      </c>
      <c r="E36" s="829">
        <v>58.5</v>
      </c>
      <c r="F36" s="831">
        <v>109</v>
      </c>
      <c r="G36" s="831">
        <v>31</v>
      </c>
      <c r="H36" s="830">
        <v>0</v>
      </c>
      <c r="I36" s="820"/>
      <c r="J36" s="820"/>
      <c r="K36" s="820"/>
      <c r="L36" s="820"/>
      <c r="M36" s="826"/>
      <c r="N36" s="820"/>
      <c r="O36" s="820"/>
      <c r="P36" s="820"/>
      <c r="Q36" s="828">
        <v>5</v>
      </c>
      <c r="R36" s="820"/>
    </row>
    <row r="37" spans="1:18" x14ac:dyDescent="0.35">
      <c r="A37" s="823">
        <v>29</v>
      </c>
      <c r="B37" s="820" t="s">
        <v>258</v>
      </c>
      <c r="C37" s="829">
        <v>51.575000000000003</v>
      </c>
      <c r="D37" s="830">
        <v>32</v>
      </c>
      <c r="E37" s="829">
        <v>60.3</v>
      </c>
      <c r="F37" s="831">
        <v>110</v>
      </c>
      <c r="G37" s="831">
        <v>35</v>
      </c>
      <c r="H37" s="830">
        <v>0</v>
      </c>
      <c r="I37" s="820"/>
      <c r="J37" s="820"/>
      <c r="K37" s="820"/>
      <c r="L37" s="820"/>
      <c r="M37" s="826"/>
      <c r="N37" s="820"/>
      <c r="O37" s="820"/>
      <c r="P37" s="820"/>
      <c r="Q37" s="828">
        <v>3.3333333299999999</v>
      </c>
      <c r="R37" s="820"/>
    </row>
    <row r="38" spans="1:18" x14ac:dyDescent="0.35">
      <c r="A38" s="823">
        <v>30</v>
      </c>
      <c r="B38" s="820" t="s">
        <v>260</v>
      </c>
      <c r="C38" s="829">
        <v>92.432000000000002</v>
      </c>
      <c r="D38" s="830">
        <v>6</v>
      </c>
      <c r="E38" s="829">
        <v>58.2</v>
      </c>
      <c r="F38" s="831">
        <v>112</v>
      </c>
      <c r="G38" s="831">
        <v>33</v>
      </c>
      <c r="H38" s="830">
        <v>0</v>
      </c>
      <c r="I38" s="820"/>
      <c r="J38" s="820"/>
      <c r="K38" s="820"/>
      <c r="L38" s="820"/>
      <c r="M38" s="826"/>
      <c r="N38" s="820"/>
      <c r="O38" s="820"/>
      <c r="P38" s="820"/>
      <c r="Q38" s="828">
        <v>3</v>
      </c>
      <c r="R38" s="820"/>
    </row>
    <row r="39" spans="1:18" x14ac:dyDescent="0.35">
      <c r="A39" s="823">
        <v>31</v>
      </c>
      <c r="B39" s="820" t="s">
        <v>262</v>
      </c>
      <c r="C39" s="829">
        <v>96.761667000000003</v>
      </c>
      <c r="D39" s="830">
        <v>4</v>
      </c>
      <c r="E39" s="829">
        <v>58</v>
      </c>
      <c r="F39" s="831">
        <v>113</v>
      </c>
      <c r="G39" s="831">
        <v>33</v>
      </c>
      <c r="H39" s="830">
        <v>0</v>
      </c>
      <c r="I39" s="820"/>
      <c r="J39" s="820"/>
      <c r="K39" s="820"/>
      <c r="L39" s="820"/>
      <c r="M39" s="826"/>
      <c r="N39" s="820"/>
      <c r="O39" s="820"/>
      <c r="P39" s="820"/>
      <c r="Q39" s="828">
        <v>2</v>
      </c>
      <c r="R39" s="820"/>
    </row>
    <row r="40" spans="1:18" x14ac:dyDescent="0.35">
      <c r="A40" s="823">
        <v>32</v>
      </c>
      <c r="B40" s="820" t="s">
        <v>263</v>
      </c>
      <c r="C40" s="829">
        <v>102.651667</v>
      </c>
      <c r="D40" s="830">
        <v>2</v>
      </c>
      <c r="E40" s="829">
        <v>57.6</v>
      </c>
      <c r="F40" s="831">
        <v>113</v>
      </c>
      <c r="G40" s="831">
        <v>35</v>
      </c>
      <c r="H40" s="830">
        <v>0</v>
      </c>
      <c r="I40" s="820"/>
      <c r="J40" s="820"/>
      <c r="K40" s="820"/>
      <c r="L40" s="820"/>
      <c r="M40" s="826"/>
      <c r="N40" s="820"/>
      <c r="O40" s="820"/>
      <c r="P40" s="820"/>
      <c r="Q40" s="828">
        <v>2.6666666700000001</v>
      </c>
      <c r="R40" s="820"/>
    </row>
    <row r="41" spans="1:18" x14ac:dyDescent="0.35">
      <c r="A41" s="823">
        <v>33</v>
      </c>
      <c r="B41" s="820" t="s">
        <v>264</v>
      </c>
      <c r="C41" s="829">
        <v>77.483000000000004</v>
      </c>
      <c r="D41" s="830">
        <v>21</v>
      </c>
      <c r="E41" s="829">
        <v>57.6</v>
      </c>
      <c r="F41" s="831">
        <v>107</v>
      </c>
      <c r="G41" s="831">
        <v>31</v>
      </c>
      <c r="H41" s="830">
        <v>1</v>
      </c>
      <c r="I41" s="820"/>
      <c r="J41" s="820"/>
      <c r="K41" s="820"/>
      <c r="L41" s="820"/>
      <c r="M41" s="827"/>
      <c r="N41" s="820"/>
      <c r="O41" s="820"/>
      <c r="P41" s="820"/>
      <c r="Q41" s="828">
        <v>5.6666666699999997</v>
      </c>
      <c r="R41" s="820"/>
    </row>
    <row r="42" spans="1:18" x14ac:dyDescent="0.35">
      <c r="A42" s="821" t="s">
        <v>26</v>
      </c>
      <c r="C42" s="824">
        <v>80.099999999999994</v>
      </c>
      <c r="D42" s="824"/>
      <c r="E42" s="824">
        <v>58.4</v>
      </c>
      <c r="F42" s="824">
        <v>111</v>
      </c>
      <c r="G42" s="824">
        <v>33</v>
      </c>
      <c r="H42" s="824">
        <v>0.4</v>
      </c>
      <c r="Q42" s="821">
        <v>3.2</v>
      </c>
    </row>
    <row r="44" spans="1:18" x14ac:dyDescent="0.35">
      <c r="A44" s="821" t="s">
        <v>157</v>
      </c>
    </row>
  </sheetData>
  <mergeCells count="1">
    <mergeCell ref="N5:O5"/>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workbookViewId="0">
      <selection activeCell="I17" sqref="I17"/>
    </sheetView>
  </sheetViews>
  <sheetFormatPr defaultRowHeight="14.5" x14ac:dyDescent="0.35"/>
  <cols>
    <col min="1" max="1" width="8.7265625" style="834"/>
    <col min="2" max="2" width="24.54296875" style="834" customWidth="1"/>
    <col min="3" max="3" width="8.7265625" style="835"/>
    <col min="4" max="6" width="8.7265625" style="836"/>
    <col min="7" max="10" width="8.7265625" style="834"/>
    <col min="11" max="12" width="8.7265625" style="838"/>
    <col min="13" max="14" width="8.7265625" style="839"/>
    <col min="15" max="16384" width="8.7265625" style="811"/>
  </cols>
  <sheetData>
    <row r="1" spans="1:15" x14ac:dyDescent="0.35">
      <c r="A1" s="834" t="s">
        <v>439</v>
      </c>
      <c r="G1" s="837" t="s">
        <v>440</v>
      </c>
    </row>
    <row r="2" spans="1:15" x14ac:dyDescent="0.35">
      <c r="A2" s="834" t="s">
        <v>441</v>
      </c>
      <c r="G2" s="834" t="s">
        <v>442</v>
      </c>
    </row>
    <row r="3" spans="1:15" x14ac:dyDescent="0.35">
      <c r="A3" s="834" t="s">
        <v>443</v>
      </c>
      <c r="G3" s="834" t="s">
        <v>444</v>
      </c>
    </row>
    <row r="6" spans="1:15" x14ac:dyDescent="0.35">
      <c r="A6" s="834" t="s">
        <v>445</v>
      </c>
      <c r="B6" s="834" t="s">
        <v>446</v>
      </c>
      <c r="C6" s="835" t="s">
        <v>20</v>
      </c>
      <c r="D6" s="835" t="s">
        <v>447</v>
      </c>
      <c r="E6" s="836" t="s">
        <v>11</v>
      </c>
      <c r="F6" s="836" t="s">
        <v>448</v>
      </c>
      <c r="G6" s="836" t="s">
        <v>449</v>
      </c>
      <c r="K6" s="834"/>
      <c r="M6" s="838"/>
      <c r="O6" s="839"/>
    </row>
    <row r="7" spans="1:15" x14ac:dyDescent="0.35">
      <c r="A7" s="834" t="s">
        <v>450</v>
      </c>
      <c r="D7" s="835" t="s">
        <v>21</v>
      </c>
      <c r="E7" s="836" t="s">
        <v>14</v>
      </c>
      <c r="F7" s="836" t="s">
        <v>451</v>
      </c>
      <c r="G7" s="836"/>
      <c r="K7" s="834"/>
      <c r="M7" s="840"/>
      <c r="N7" s="811"/>
    </row>
    <row r="8" spans="1:15" s="845" customFormat="1" x14ac:dyDescent="0.35">
      <c r="A8" s="841"/>
      <c r="B8" s="841"/>
      <c r="C8" s="842" t="s">
        <v>16</v>
      </c>
      <c r="D8" s="842"/>
      <c r="E8" s="843" t="s">
        <v>17</v>
      </c>
      <c r="F8" s="843" t="s">
        <v>156</v>
      </c>
      <c r="G8" s="843" t="s">
        <v>452</v>
      </c>
      <c r="H8" s="841"/>
      <c r="I8" s="841"/>
      <c r="J8" s="841"/>
      <c r="K8" s="841"/>
      <c r="L8" s="844"/>
      <c r="M8" s="844"/>
    </row>
    <row r="9" spans="1:15" s="845" customFormat="1" x14ac:dyDescent="0.35">
      <c r="A9" s="834">
        <v>1</v>
      </c>
      <c r="B9" s="846" t="s">
        <v>0</v>
      </c>
      <c r="C9" s="847">
        <v>45.181283100000002</v>
      </c>
      <c r="D9" s="848">
        <v>30</v>
      </c>
      <c r="E9" s="847">
        <v>55</v>
      </c>
      <c r="F9" s="836">
        <v>30</v>
      </c>
      <c r="G9" s="836">
        <v>1</v>
      </c>
      <c r="H9" s="841"/>
      <c r="I9" s="841"/>
      <c r="J9" s="841"/>
      <c r="K9" s="841"/>
      <c r="L9" s="844"/>
      <c r="M9" s="844"/>
    </row>
    <row r="10" spans="1:15" s="845" customFormat="1" x14ac:dyDescent="0.35">
      <c r="A10" s="834">
        <v>2</v>
      </c>
      <c r="B10" s="846" t="s">
        <v>27</v>
      </c>
      <c r="C10" s="847">
        <v>54.319432399999997</v>
      </c>
      <c r="D10" s="848">
        <v>14</v>
      </c>
      <c r="E10" s="847">
        <v>55</v>
      </c>
      <c r="F10" s="836">
        <v>30</v>
      </c>
      <c r="G10" s="836">
        <v>1</v>
      </c>
      <c r="H10" s="841"/>
      <c r="I10" s="841"/>
      <c r="J10" s="841"/>
      <c r="K10" s="841"/>
      <c r="L10" s="844"/>
      <c r="M10" s="844"/>
    </row>
    <row r="11" spans="1:15" ht="15" customHeight="1" x14ac:dyDescent="0.35">
      <c r="A11" s="834">
        <v>3</v>
      </c>
      <c r="B11" s="846" t="s">
        <v>206</v>
      </c>
      <c r="C11" s="847">
        <v>61.757547299999999</v>
      </c>
      <c r="D11" s="848">
        <v>3</v>
      </c>
      <c r="E11" s="847">
        <v>56</v>
      </c>
      <c r="F11" s="836">
        <v>29</v>
      </c>
      <c r="G11" s="836">
        <v>1</v>
      </c>
      <c r="L11" s="840"/>
      <c r="M11" s="811"/>
      <c r="N11" s="811"/>
    </row>
    <row r="12" spans="1:15" ht="15" customHeight="1" x14ac:dyDescent="0.35">
      <c r="A12" s="834">
        <v>4</v>
      </c>
      <c r="B12" s="846" t="s">
        <v>208</v>
      </c>
      <c r="C12" s="847">
        <v>40.860006599999998</v>
      </c>
      <c r="D12" s="848">
        <v>31</v>
      </c>
      <c r="E12" s="847">
        <v>55.5</v>
      </c>
      <c r="F12" s="836">
        <v>24</v>
      </c>
      <c r="G12" s="836">
        <v>1</v>
      </c>
      <c r="L12" s="840"/>
      <c r="M12" s="811"/>
      <c r="N12" s="811"/>
    </row>
    <row r="13" spans="1:15" ht="15" customHeight="1" x14ac:dyDescent="0.35">
      <c r="A13" s="834">
        <v>5</v>
      </c>
      <c r="B13" s="849" t="s">
        <v>179</v>
      </c>
      <c r="C13" s="847">
        <v>58.383840599999999</v>
      </c>
      <c r="D13" s="848">
        <v>9</v>
      </c>
      <c r="E13" s="847">
        <v>55.25</v>
      </c>
      <c r="F13" s="836">
        <v>30</v>
      </c>
      <c r="G13" s="836">
        <v>1</v>
      </c>
      <c r="L13" s="840"/>
      <c r="M13" s="811"/>
      <c r="N13" s="811"/>
    </row>
    <row r="14" spans="1:15" ht="15" customHeight="1" x14ac:dyDescent="0.35">
      <c r="A14" s="834">
        <v>6</v>
      </c>
      <c r="B14" s="846" t="s">
        <v>211</v>
      </c>
      <c r="C14" s="847">
        <v>33.248783299999999</v>
      </c>
      <c r="D14" s="848">
        <v>33</v>
      </c>
      <c r="E14" s="847">
        <v>56</v>
      </c>
      <c r="F14" s="836">
        <v>32</v>
      </c>
      <c r="G14" s="836">
        <v>1</v>
      </c>
      <c r="L14" s="840"/>
      <c r="M14" s="811"/>
      <c r="N14" s="811"/>
    </row>
    <row r="15" spans="1:15" ht="15" customHeight="1" x14ac:dyDescent="0.35">
      <c r="A15" s="834">
        <v>7</v>
      </c>
      <c r="B15" s="846" t="s">
        <v>213</v>
      </c>
      <c r="C15" s="847">
        <v>50.224536100000002</v>
      </c>
      <c r="D15" s="848">
        <v>24</v>
      </c>
      <c r="E15" s="847">
        <v>56</v>
      </c>
      <c r="F15" s="836">
        <v>28</v>
      </c>
      <c r="G15" s="836">
        <v>1</v>
      </c>
      <c r="L15" s="840"/>
      <c r="M15" s="811"/>
      <c r="N15" s="811"/>
    </row>
    <row r="16" spans="1:15" ht="15" customHeight="1" x14ac:dyDescent="0.35">
      <c r="A16" s="834">
        <v>8</v>
      </c>
      <c r="B16" s="846" t="s">
        <v>215</v>
      </c>
      <c r="C16" s="847">
        <v>54.435473700000003</v>
      </c>
      <c r="D16" s="848">
        <v>13</v>
      </c>
      <c r="E16" s="847">
        <v>55.5</v>
      </c>
      <c r="F16" s="836">
        <v>33</v>
      </c>
      <c r="G16" s="836">
        <v>1</v>
      </c>
      <c r="L16" s="840"/>
      <c r="M16" s="811"/>
      <c r="N16" s="811"/>
    </row>
    <row r="17" spans="1:14" ht="15" customHeight="1" x14ac:dyDescent="0.35">
      <c r="A17" s="834">
        <v>9</v>
      </c>
      <c r="B17" s="846" t="s">
        <v>217</v>
      </c>
      <c r="C17" s="847">
        <v>49.222480099999999</v>
      </c>
      <c r="D17" s="848">
        <v>27</v>
      </c>
      <c r="E17" s="847">
        <v>54.25</v>
      </c>
      <c r="F17" s="836">
        <v>21</v>
      </c>
      <c r="G17" s="836">
        <v>1</v>
      </c>
      <c r="L17" s="840"/>
      <c r="M17" s="811"/>
      <c r="N17" s="811"/>
    </row>
    <row r="18" spans="1:14" ht="15" customHeight="1" x14ac:dyDescent="0.35">
      <c r="A18" s="834">
        <v>10</v>
      </c>
      <c r="B18" s="849" t="s">
        <v>219</v>
      </c>
      <c r="C18" s="847">
        <v>60.727778899999997</v>
      </c>
      <c r="D18" s="848">
        <v>5</v>
      </c>
      <c r="E18" s="847">
        <v>55.75</v>
      </c>
      <c r="F18" s="836">
        <v>27</v>
      </c>
      <c r="G18" s="836">
        <v>1</v>
      </c>
      <c r="L18" s="840"/>
      <c r="M18" s="811"/>
      <c r="N18" s="811"/>
    </row>
    <row r="19" spans="1:14" ht="15" customHeight="1" x14ac:dyDescent="0.35">
      <c r="A19" s="834">
        <v>11</v>
      </c>
      <c r="B19" s="849" t="s">
        <v>221</v>
      </c>
      <c r="C19" s="847">
        <v>59.133529000000003</v>
      </c>
      <c r="D19" s="848">
        <v>8</v>
      </c>
      <c r="E19" s="847">
        <v>55</v>
      </c>
      <c r="F19" s="836">
        <v>32</v>
      </c>
      <c r="G19" s="836">
        <v>1</v>
      </c>
      <c r="L19" s="840"/>
      <c r="M19" s="811"/>
      <c r="N19" s="811"/>
    </row>
    <row r="20" spans="1:14" ht="15" customHeight="1" x14ac:dyDescent="0.35">
      <c r="A20" s="834">
        <v>12</v>
      </c>
      <c r="B20" s="849" t="s">
        <v>223</v>
      </c>
      <c r="C20" s="847">
        <v>52.857619800000002</v>
      </c>
      <c r="D20" s="848">
        <v>17</v>
      </c>
      <c r="E20" s="847">
        <v>55.75</v>
      </c>
      <c r="F20" s="836">
        <v>34</v>
      </c>
      <c r="G20" s="836">
        <v>1</v>
      </c>
      <c r="L20" s="840"/>
      <c r="M20" s="811"/>
      <c r="N20" s="811"/>
    </row>
    <row r="21" spans="1:14" ht="15" customHeight="1" x14ac:dyDescent="0.35">
      <c r="A21" s="834">
        <v>13</v>
      </c>
      <c r="B21" s="849" t="s">
        <v>225</v>
      </c>
      <c r="C21" s="847">
        <v>53.890797200000002</v>
      </c>
      <c r="D21" s="848">
        <v>15</v>
      </c>
      <c r="E21" s="847">
        <v>54.5</v>
      </c>
      <c r="F21" s="836">
        <v>34</v>
      </c>
      <c r="G21" s="836">
        <v>1</v>
      </c>
      <c r="L21" s="840"/>
      <c r="M21" s="811"/>
      <c r="N21" s="811"/>
    </row>
    <row r="22" spans="1:14" ht="15" customHeight="1" x14ac:dyDescent="0.35">
      <c r="A22" s="834">
        <v>14</v>
      </c>
      <c r="B22" s="849" t="s">
        <v>227</v>
      </c>
      <c r="C22" s="847">
        <v>50.160174499999997</v>
      </c>
      <c r="D22" s="848">
        <v>25</v>
      </c>
      <c r="E22" s="847">
        <v>51</v>
      </c>
      <c r="F22" s="836">
        <v>39</v>
      </c>
      <c r="G22" s="836">
        <v>1</v>
      </c>
      <c r="L22" s="840"/>
      <c r="M22" s="811"/>
      <c r="N22" s="811"/>
    </row>
    <row r="23" spans="1:14" ht="15" customHeight="1" x14ac:dyDescent="0.35">
      <c r="A23" s="834">
        <v>15</v>
      </c>
      <c r="B23" s="849" t="s">
        <v>229</v>
      </c>
      <c r="C23" s="847">
        <v>50.517720799999999</v>
      </c>
      <c r="D23" s="848">
        <v>22</v>
      </c>
      <c r="E23" s="847">
        <v>54.5</v>
      </c>
      <c r="F23" s="836">
        <v>32</v>
      </c>
      <c r="G23" s="836">
        <v>1</v>
      </c>
      <c r="L23" s="840"/>
      <c r="M23" s="811"/>
      <c r="N23" s="811"/>
    </row>
    <row r="24" spans="1:14" ht="15" customHeight="1" x14ac:dyDescent="0.35">
      <c r="A24" s="834">
        <v>16</v>
      </c>
      <c r="B24" s="849" t="s">
        <v>231</v>
      </c>
      <c r="C24" s="847">
        <v>57.832708099999998</v>
      </c>
      <c r="D24" s="848">
        <v>10</v>
      </c>
      <c r="E24" s="847">
        <v>52.75</v>
      </c>
      <c r="F24" s="836">
        <v>34</v>
      </c>
      <c r="G24" s="836">
        <v>1</v>
      </c>
      <c r="L24" s="840"/>
      <c r="M24" s="811"/>
      <c r="N24" s="811"/>
    </row>
    <row r="25" spans="1:14" ht="15" customHeight="1" x14ac:dyDescent="0.35">
      <c r="A25" s="834">
        <v>17</v>
      </c>
      <c r="B25" s="849" t="s">
        <v>233</v>
      </c>
      <c r="C25" s="847">
        <v>51.417136300000003</v>
      </c>
      <c r="D25" s="848">
        <v>21</v>
      </c>
      <c r="E25" s="847">
        <v>55.5</v>
      </c>
      <c r="F25" s="836">
        <v>34</v>
      </c>
      <c r="G25" s="836">
        <v>1</v>
      </c>
      <c r="L25" s="840"/>
      <c r="M25" s="811"/>
      <c r="N25" s="811"/>
    </row>
    <row r="26" spans="1:14" ht="15" customHeight="1" x14ac:dyDescent="0.35">
      <c r="A26" s="834">
        <v>18</v>
      </c>
      <c r="B26" s="849" t="s">
        <v>235</v>
      </c>
      <c r="C26" s="847">
        <v>50.366255000000002</v>
      </c>
      <c r="D26" s="848">
        <v>23</v>
      </c>
      <c r="E26" s="847">
        <v>56.25</v>
      </c>
      <c r="F26" s="836">
        <v>32</v>
      </c>
      <c r="G26" s="836">
        <v>1</v>
      </c>
      <c r="L26" s="840"/>
      <c r="M26" s="811"/>
      <c r="N26" s="811"/>
    </row>
    <row r="27" spans="1:14" ht="15" customHeight="1" x14ac:dyDescent="0.35">
      <c r="A27" s="834">
        <v>19</v>
      </c>
      <c r="B27" s="849" t="s">
        <v>237</v>
      </c>
      <c r="C27" s="847">
        <v>46.059118400000003</v>
      </c>
      <c r="D27" s="848">
        <v>29</v>
      </c>
      <c r="E27" s="847">
        <v>50.5</v>
      </c>
      <c r="F27" s="836">
        <v>31</v>
      </c>
      <c r="G27" s="836">
        <v>1</v>
      </c>
      <c r="L27" s="840"/>
      <c r="M27" s="811"/>
      <c r="N27" s="811"/>
    </row>
    <row r="28" spans="1:14" ht="15" customHeight="1" x14ac:dyDescent="0.35">
      <c r="A28" s="834">
        <v>20</v>
      </c>
      <c r="B28" s="849" t="s">
        <v>239</v>
      </c>
      <c r="C28" s="847">
        <v>59.937291700000003</v>
      </c>
      <c r="D28" s="848">
        <v>6</v>
      </c>
      <c r="E28" s="847">
        <v>54.25</v>
      </c>
      <c r="F28" s="836">
        <v>37</v>
      </c>
      <c r="G28" s="836">
        <v>1</v>
      </c>
      <c r="L28" s="840"/>
      <c r="M28" s="811"/>
      <c r="N28" s="811"/>
    </row>
    <row r="29" spans="1:14" ht="15" customHeight="1" x14ac:dyDescent="0.35">
      <c r="A29" s="834">
        <v>21</v>
      </c>
      <c r="B29" s="849" t="s">
        <v>242</v>
      </c>
      <c r="C29" s="847">
        <v>52.685902900000002</v>
      </c>
      <c r="D29" s="848">
        <v>19</v>
      </c>
      <c r="E29" s="847">
        <v>54.75</v>
      </c>
      <c r="F29" s="836">
        <v>36</v>
      </c>
      <c r="G29" s="836">
        <v>1</v>
      </c>
      <c r="L29" s="840"/>
      <c r="M29" s="811"/>
      <c r="N29" s="811"/>
    </row>
    <row r="30" spans="1:14" ht="15" customHeight="1" x14ac:dyDescent="0.35">
      <c r="A30" s="834">
        <v>22</v>
      </c>
      <c r="B30" s="849" t="s">
        <v>244</v>
      </c>
      <c r="C30" s="847">
        <v>52.180815600000003</v>
      </c>
      <c r="D30" s="848">
        <v>20</v>
      </c>
      <c r="E30" s="847">
        <v>58.25</v>
      </c>
      <c r="F30" s="836">
        <v>30</v>
      </c>
      <c r="G30" s="836">
        <v>1</v>
      </c>
      <c r="L30" s="840"/>
      <c r="M30" s="811"/>
      <c r="N30" s="811"/>
    </row>
    <row r="31" spans="1:14" ht="15" customHeight="1" x14ac:dyDescent="0.35">
      <c r="A31" s="834">
        <v>23</v>
      </c>
      <c r="B31" s="849" t="s">
        <v>246</v>
      </c>
      <c r="C31" s="847">
        <v>53.3433317</v>
      </c>
      <c r="D31" s="848">
        <v>16</v>
      </c>
      <c r="E31" s="847">
        <v>56.5</v>
      </c>
      <c r="F31" s="836">
        <v>34</v>
      </c>
      <c r="G31" s="836">
        <v>1</v>
      </c>
      <c r="L31" s="840"/>
      <c r="M31" s="811"/>
      <c r="N31" s="811"/>
    </row>
    <row r="32" spans="1:14" ht="15" customHeight="1" x14ac:dyDescent="0.35">
      <c r="A32" s="834">
        <v>24</v>
      </c>
      <c r="B32" s="849" t="s">
        <v>248</v>
      </c>
      <c r="C32" s="847">
        <v>52.817123600000002</v>
      </c>
      <c r="D32" s="848">
        <v>18</v>
      </c>
      <c r="E32" s="847">
        <v>51</v>
      </c>
      <c r="F32" s="836">
        <v>32</v>
      </c>
      <c r="G32" s="836">
        <v>1</v>
      </c>
      <c r="L32" s="840"/>
      <c r="M32" s="811"/>
      <c r="N32" s="811"/>
    </row>
    <row r="33" spans="1:14" ht="15" customHeight="1" x14ac:dyDescent="0.35">
      <c r="A33" s="834">
        <v>25</v>
      </c>
      <c r="B33" s="849" t="s">
        <v>250</v>
      </c>
      <c r="C33" s="847">
        <v>61.662557399999997</v>
      </c>
      <c r="D33" s="848">
        <v>4</v>
      </c>
      <c r="E33" s="847">
        <v>57</v>
      </c>
      <c r="F33" s="836">
        <v>33</v>
      </c>
      <c r="G33" s="836">
        <v>1</v>
      </c>
      <c r="L33" s="840"/>
      <c r="M33" s="811"/>
      <c r="N33" s="811"/>
    </row>
    <row r="34" spans="1:14" ht="15" customHeight="1" x14ac:dyDescent="0.35">
      <c r="A34" s="834">
        <v>26</v>
      </c>
      <c r="B34" s="849" t="s">
        <v>252</v>
      </c>
      <c r="C34" s="847">
        <v>79.542254099999994</v>
      </c>
      <c r="D34" s="848">
        <v>1</v>
      </c>
      <c r="E34" s="847">
        <v>56.75</v>
      </c>
      <c r="F34" s="836">
        <v>31</v>
      </c>
      <c r="G34" s="836">
        <v>1</v>
      </c>
      <c r="L34" s="840"/>
      <c r="M34" s="811"/>
      <c r="N34" s="811"/>
    </row>
    <row r="35" spans="1:14" ht="15" customHeight="1" x14ac:dyDescent="0.35">
      <c r="A35" s="834">
        <v>27</v>
      </c>
      <c r="B35" s="849" t="s">
        <v>254</v>
      </c>
      <c r="C35" s="847">
        <v>59.255416599999997</v>
      </c>
      <c r="D35" s="848">
        <v>7</v>
      </c>
      <c r="E35" s="847">
        <v>56</v>
      </c>
      <c r="F35" s="836">
        <v>33</v>
      </c>
      <c r="G35" s="836">
        <v>1</v>
      </c>
      <c r="L35" s="840"/>
      <c r="M35" s="811"/>
      <c r="N35" s="811"/>
    </row>
    <row r="36" spans="1:14" ht="15" customHeight="1" x14ac:dyDescent="0.35">
      <c r="A36" s="834">
        <v>28</v>
      </c>
      <c r="B36" s="849" t="s">
        <v>256</v>
      </c>
      <c r="C36" s="847">
        <v>35.449268699999998</v>
      </c>
      <c r="D36" s="848">
        <v>32</v>
      </c>
      <c r="E36" s="847">
        <v>55.75</v>
      </c>
      <c r="F36" s="836">
        <v>33</v>
      </c>
      <c r="G36" s="836">
        <v>1</v>
      </c>
      <c r="L36" s="840"/>
      <c r="M36" s="811"/>
      <c r="N36" s="811"/>
    </row>
    <row r="37" spans="1:14" ht="15" customHeight="1" x14ac:dyDescent="0.35">
      <c r="A37" s="834">
        <v>29</v>
      </c>
      <c r="B37" s="849" t="s">
        <v>258</v>
      </c>
      <c r="C37" s="847">
        <v>48.429535399999999</v>
      </c>
      <c r="D37" s="848">
        <v>28</v>
      </c>
      <c r="E37" s="847">
        <v>57.25</v>
      </c>
      <c r="F37" s="836">
        <v>38</v>
      </c>
      <c r="G37" s="836">
        <v>1</v>
      </c>
      <c r="L37" s="840"/>
      <c r="M37" s="811"/>
      <c r="N37" s="811"/>
    </row>
    <row r="38" spans="1:14" ht="15" customHeight="1" x14ac:dyDescent="0.35">
      <c r="A38" s="834">
        <v>30</v>
      </c>
      <c r="B38" s="849" t="s">
        <v>260</v>
      </c>
      <c r="C38" s="847">
        <v>57.1337318</v>
      </c>
      <c r="D38" s="848">
        <v>11</v>
      </c>
      <c r="E38" s="847">
        <v>54</v>
      </c>
      <c r="F38" s="836">
        <v>33</v>
      </c>
      <c r="G38" s="836">
        <v>1</v>
      </c>
      <c r="L38" s="840"/>
      <c r="M38" s="811"/>
      <c r="N38" s="811"/>
    </row>
    <row r="39" spans="1:14" ht="15" customHeight="1" x14ac:dyDescent="0.35">
      <c r="A39" s="834">
        <v>31</v>
      </c>
      <c r="B39" s="849" t="s">
        <v>262</v>
      </c>
      <c r="C39" s="847">
        <v>56.746468900000004</v>
      </c>
      <c r="D39" s="848">
        <v>12</v>
      </c>
      <c r="E39" s="847">
        <v>54.25</v>
      </c>
      <c r="F39" s="836">
        <v>30</v>
      </c>
      <c r="G39" s="836">
        <v>1</v>
      </c>
      <c r="L39" s="840"/>
      <c r="M39" s="811"/>
      <c r="N39" s="811"/>
    </row>
    <row r="40" spans="1:14" ht="15" customHeight="1" x14ac:dyDescent="0.35">
      <c r="A40" s="834">
        <v>32</v>
      </c>
      <c r="B40" s="849" t="s">
        <v>263</v>
      </c>
      <c r="C40" s="847">
        <v>65.015956599999996</v>
      </c>
      <c r="D40" s="848">
        <v>2</v>
      </c>
      <c r="E40" s="847">
        <v>54.75</v>
      </c>
      <c r="F40" s="836">
        <v>30</v>
      </c>
      <c r="G40" s="836">
        <v>1</v>
      </c>
      <c r="L40" s="840"/>
      <c r="M40" s="811"/>
      <c r="N40" s="811"/>
    </row>
    <row r="41" spans="1:14" ht="15" customHeight="1" x14ac:dyDescent="0.35">
      <c r="A41" s="834">
        <v>33</v>
      </c>
      <c r="B41" s="849" t="s">
        <v>264</v>
      </c>
      <c r="C41" s="847">
        <v>49.849408099999998</v>
      </c>
      <c r="D41" s="848">
        <v>26</v>
      </c>
      <c r="E41" s="847">
        <v>55</v>
      </c>
      <c r="F41" s="836">
        <v>36</v>
      </c>
      <c r="G41" s="836">
        <v>1</v>
      </c>
      <c r="L41" s="840"/>
      <c r="M41" s="811"/>
      <c r="N41" s="811"/>
    </row>
    <row r="42" spans="1:14" ht="15" customHeight="1" x14ac:dyDescent="0.35">
      <c r="A42" s="841"/>
      <c r="B42" s="841"/>
      <c r="C42" s="842"/>
      <c r="D42" s="842"/>
      <c r="E42" s="843"/>
      <c r="L42" s="840"/>
      <c r="M42" s="811"/>
      <c r="N42" s="811"/>
    </row>
    <row r="43" spans="1:14" ht="15" customHeight="1" x14ac:dyDescent="0.35">
      <c r="A43" s="841"/>
      <c r="B43" s="841"/>
      <c r="C43" s="842"/>
      <c r="D43" s="842"/>
      <c r="E43" s="843"/>
      <c r="L43" s="840"/>
      <c r="M43" s="811"/>
      <c r="N43" s="811"/>
    </row>
    <row r="44" spans="1:14" x14ac:dyDescent="0.35">
      <c r="B44" s="849" t="s">
        <v>166</v>
      </c>
      <c r="C44" s="836">
        <v>53.5</v>
      </c>
      <c r="L44" s="840"/>
      <c r="M44" s="811"/>
      <c r="N44" s="811"/>
    </row>
    <row r="45" spans="1:14" x14ac:dyDescent="0.35">
      <c r="B45" s="849" t="s">
        <v>136</v>
      </c>
      <c r="C45" s="836">
        <v>12.8</v>
      </c>
      <c r="L45" s="840"/>
      <c r="M45" s="811"/>
      <c r="N45" s="811"/>
    </row>
    <row r="46" spans="1:14" x14ac:dyDescent="0.35">
      <c r="B46" s="849" t="s">
        <v>453</v>
      </c>
      <c r="C46" s="836">
        <v>96</v>
      </c>
      <c r="L46" s="840"/>
      <c r="M46" s="811"/>
      <c r="N46" s="811"/>
    </row>
    <row r="47" spans="1:14" x14ac:dyDescent="0.35">
      <c r="B47" s="849" t="s">
        <v>167</v>
      </c>
      <c r="C47" s="836">
        <v>20.5</v>
      </c>
      <c r="L47" s="840"/>
      <c r="M47" s="811"/>
      <c r="N47" s="811"/>
    </row>
    <row r="48" spans="1:14" ht="16.5" x14ac:dyDescent="0.35">
      <c r="B48" s="849" t="s">
        <v>454</v>
      </c>
      <c r="C48" s="836">
        <v>46.7</v>
      </c>
      <c r="L48" s="840"/>
      <c r="M48" s="811"/>
      <c r="N48" s="811"/>
    </row>
    <row r="49" spans="3:14" x14ac:dyDescent="0.35">
      <c r="C49" s="834"/>
      <c r="L49" s="840"/>
      <c r="M49" s="811"/>
      <c r="N49" s="811"/>
    </row>
    <row r="50" spans="3:14" x14ac:dyDescent="0.35">
      <c r="L50" s="840"/>
      <c r="M50" s="811"/>
      <c r="N50" s="811"/>
    </row>
    <row r="51" spans="3:14" x14ac:dyDescent="0.35">
      <c r="L51" s="840"/>
      <c r="M51" s="811"/>
      <c r="N51" s="811"/>
    </row>
    <row r="52" spans="3:14" x14ac:dyDescent="0.35">
      <c r="L52" s="840"/>
      <c r="M52" s="811"/>
      <c r="N52" s="811"/>
    </row>
    <row r="53" spans="3:14" x14ac:dyDescent="0.35">
      <c r="L53" s="840"/>
      <c r="M53" s="811"/>
      <c r="N53" s="811"/>
    </row>
    <row r="54" spans="3:14" x14ac:dyDescent="0.35">
      <c r="L54" s="840"/>
      <c r="M54" s="811"/>
      <c r="N54" s="811"/>
    </row>
    <row r="55" spans="3:14" x14ac:dyDescent="0.35">
      <c r="L55" s="840"/>
      <c r="M55" s="811"/>
      <c r="N55" s="811"/>
    </row>
    <row r="56" spans="3:14" x14ac:dyDescent="0.35">
      <c r="L56" s="840"/>
      <c r="M56" s="811"/>
      <c r="N56" s="811"/>
    </row>
    <row r="57" spans="3:14" x14ac:dyDescent="0.35">
      <c r="L57" s="840"/>
      <c r="M57" s="811"/>
      <c r="N57" s="8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A46"/>
  <sheetViews>
    <sheetView showGridLines="0" tabSelected="1" zoomScale="180" zoomScaleNormal="180" zoomScaleSheetLayoutView="100" workbookViewId="0">
      <pane xSplit="2" ySplit="5" topLeftCell="GP6" activePane="bottomRight" state="frozen"/>
      <selection pane="topRight" activeCell="C1" sqref="C1"/>
      <selection pane="bottomLeft" activeCell="A7" sqref="A7"/>
      <selection pane="bottomRight" activeCell="GX4" sqref="GX4"/>
    </sheetView>
  </sheetViews>
  <sheetFormatPr defaultColWidth="9.08984375" defaultRowHeight="10.5" x14ac:dyDescent="0.25"/>
  <cols>
    <col min="1" max="1" width="4.36328125" style="7" customWidth="1"/>
    <col min="2" max="2" width="16.453125" style="7" customWidth="1"/>
    <col min="3" max="29" width="4.6328125" style="75" customWidth="1"/>
    <col min="30" max="30" width="4.6328125" style="309" customWidth="1"/>
    <col min="31" max="31" width="4.6328125" style="310" customWidth="1"/>
    <col min="32" max="32" width="5.453125" style="309" customWidth="1"/>
    <col min="33" max="33" width="4.6328125" style="310" customWidth="1"/>
    <col min="34" max="34" width="0.90625" style="311" customWidth="1"/>
    <col min="35" max="63" width="4.6328125" style="75" customWidth="1"/>
    <col min="64" max="64" width="4.6328125" style="309" customWidth="1"/>
    <col min="65" max="65" width="4.6328125" style="310" customWidth="1"/>
    <col min="66" max="66" width="0.90625" style="311" customWidth="1"/>
    <col min="67" max="76" width="4.6328125" style="75" customWidth="1"/>
    <col min="77" max="77" width="3.90625" style="75" customWidth="1"/>
    <col min="78" max="92" width="4.6328125" style="75" customWidth="1"/>
    <col min="93" max="93" width="4.6328125" style="312" customWidth="1"/>
    <col min="94" max="94" width="4.6328125" style="310" customWidth="1"/>
    <col min="95" max="95" width="0.90625" style="541" customWidth="1"/>
    <col min="96" max="117" width="4.6328125" style="75" customWidth="1"/>
    <col min="118" max="118" width="4.6328125" style="312" customWidth="1"/>
    <col min="119" max="119" width="4.6328125" style="310" customWidth="1"/>
    <col min="120" max="120" width="0.90625" style="311" customWidth="1"/>
    <col min="121" max="125" width="4.6328125" style="75" customWidth="1"/>
    <col min="126" max="126" width="4.6328125" style="313" customWidth="1"/>
    <col min="127" max="129" width="4.6328125" style="75" customWidth="1"/>
    <col min="130" max="130" width="4.6328125" style="313" customWidth="1"/>
    <col min="131" max="132" width="4.6328125" style="75" customWidth="1"/>
    <col min="133" max="135" width="4.6328125" style="313" customWidth="1"/>
    <col min="136" max="137" width="4.6328125" style="75" customWidth="1"/>
    <col min="138" max="138" width="4.6328125" style="309" customWidth="1"/>
    <col min="139" max="139" width="4.6328125" style="310" customWidth="1"/>
    <col min="140" max="140" width="0.90625" style="311" customWidth="1"/>
    <col min="141" max="146" width="4.6328125" style="313" customWidth="1"/>
    <col min="147" max="147" width="4.6328125" style="314" customWidth="1"/>
    <col min="148" max="148" width="4.54296875" style="314" customWidth="1"/>
    <col min="149" max="161" width="4.6328125" style="313" customWidth="1"/>
    <col min="162" max="162" width="4.6328125" style="309" customWidth="1"/>
    <col min="163" max="163" width="4.6328125" style="310" customWidth="1"/>
    <col min="164" max="164" width="0.90625" style="541" customWidth="1"/>
    <col min="165" max="166" width="4.6328125" style="313" customWidth="1"/>
    <col min="167" max="167" width="4.6328125" style="75" customWidth="1"/>
    <col min="168" max="168" width="4.36328125" style="315" customWidth="1"/>
    <col min="169" max="173" width="4.6328125" style="75" customWidth="1"/>
    <col min="174" max="174" width="4.6328125" style="309" customWidth="1"/>
    <col min="175" max="175" width="4.6328125" style="315" customWidth="1"/>
    <col min="176" max="178" width="4.36328125" style="315" customWidth="1"/>
    <col min="179" max="179" width="4.6328125" style="313" customWidth="1"/>
    <col min="180" max="180" width="5.08984375" style="313" customWidth="1"/>
    <col min="181" max="181" width="4.453125" style="313" customWidth="1"/>
    <col min="182" max="188" width="4.6328125" style="313" customWidth="1"/>
    <col min="189" max="189" width="4.6328125" style="309" customWidth="1"/>
    <col min="190" max="190" width="4.6328125" style="310" customWidth="1"/>
    <col min="191" max="193" width="4.6328125" style="309" customWidth="1"/>
    <col min="194" max="195" width="3.90625" style="75" customWidth="1"/>
    <col min="196" max="196" width="4.36328125" style="75" customWidth="1"/>
    <col min="197" max="197" width="3.90625" style="309" customWidth="1"/>
    <col min="198" max="199" width="3.90625" style="75" customWidth="1"/>
    <col min="200" max="200" width="4.36328125" style="75" customWidth="1"/>
    <col min="201" max="201" width="3.90625" style="309" customWidth="1"/>
    <col min="202" max="203" width="3.90625" style="75" customWidth="1"/>
    <col min="204" max="206" width="4.36328125" style="75" customWidth="1"/>
    <col min="207" max="207" width="3.90625" style="309" customWidth="1"/>
    <col min="208" max="208" width="3.90625" style="75" customWidth="1"/>
    <col min="209" max="209" width="5" style="75" customWidth="1"/>
    <col min="210" max="211" width="3.90625" style="75" customWidth="1"/>
    <col min="212" max="213" width="4.36328125" style="75" customWidth="1"/>
    <col min="214" max="214" width="4.54296875" style="309" customWidth="1"/>
    <col min="215" max="221" width="3.90625" style="309" customWidth="1"/>
    <col min="222" max="222" width="4.453125" style="309" customWidth="1"/>
    <col min="223" max="232" width="4.90625" style="314" customWidth="1"/>
    <col min="233" max="235" width="5.453125" style="75" customWidth="1"/>
    <col min="236" max="16384" width="9.08984375" style="7"/>
  </cols>
  <sheetData>
    <row r="1" spans="1:235" ht="11" thickBot="1" x14ac:dyDescent="0.3">
      <c r="A1" s="65"/>
      <c r="B1" s="65"/>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7"/>
      <c r="AE1" s="68"/>
      <c r="AF1" s="67"/>
      <c r="AG1" s="68"/>
      <c r="AH1" s="69"/>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7"/>
      <c r="BM1" s="68"/>
      <c r="BN1" s="70"/>
      <c r="BO1" s="66"/>
      <c r="BP1" s="66"/>
      <c r="BQ1" s="66"/>
      <c r="BR1" s="66"/>
      <c r="BS1" s="66"/>
      <c r="BT1" s="66"/>
      <c r="BU1" s="66"/>
      <c r="BV1" s="66"/>
      <c r="BW1" s="66"/>
      <c r="BX1" s="66"/>
      <c r="BY1" s="66"/>
      <c r="BZ1" s="66"/>
      <c r="CA1" s="66"/>
      <c r="CB1" s="66"/>
      <c r="CC1" s="66"/>
      <c r="CD1" s="66"/>
      <c r="CE1" s="66"/>
      <c r="CF1" s="66"/>
      <c r="CG1" s="66"/>
      <c r="CH1" s="66"/>
      <c r="CI1" s="66"/>
      <c r="CJ1" s="66"/>
      <c r="CK1" s="66"/>
      <c r="CL1" s="66"/>
      <c r="CM1" s="66"/>
      <c r="CN1" s="66"/>
      <c r="CO1" s="71"/>
      <c r="CP1" s="68"/>
      <c r="CQ1" s="69"/>
      <c r="CR1" s="66"/>
      <c r="CS1" s="66"/>
      <c r="CT1" s="66"/>
      <c r="CU1" s="66"/>
      <c r="CV1" s="66"/>
      <c r="CW1" s="66"/>
      <c r="CX1" s="66"/>
      <c r="CY1" s="66"/>
      <c r="CZ1" s="66"/>
      <c r="DA1" s="66"/>
      <c r="DB1" s="66"/>
      <c r="DC1" s="66"/>
      <c r="DD1" s="66"/>
      <c r="DE1" s="66"/>
      <c r="DF1" s="66"/>
      <c r="DG1" s="66"/>
      <c r="DH1" s="66"/>
      <c r="DI1" s="66"/>
      <c r="DJ1" s="66"/>
      <c r="DK1" s="66"/>
      <c r="DL1" s="66"/>
      <c r="DM1" s="66"/>
      <c r="DN1" s="71"/>
      <c r="DO1" s="68"/>
      <c r="DP1" s="70"/>
      <c r="DQ1" s="66"/>
      <c r="DR1" s="66"/>
      <c r="DS1" s="66"/>
      <c r="DT1" s="66"/>
      <c r="DU1" s="66"/>
      <c r="DV1" s="72"/>
      <c r="DW1" s="66"/>
      <c r="DX1" s="66"/>
      <c r="DY1" s="66"/>
      <c r="DZ1" s="72"/>
      <c r="EA1" s="66"/>
      <c r="EB1" s="66"/>
      <c r="EC1" s="72"/>
      <c r="ED1" s="72"/>
      <c r="EE1" s="72"/>
      <c r="EF1" s="66"/>
      <c r="EG1" s="66"/>
      <c r="EH1" s="67"/>
      <c r="EI1" s="68"/>
      <c r="EJ1" s="70"/>
      <c r="EK1" s="72"/>
      <c r="EL1" s="72"/>
      <c r="EM1" s="72"/>
      <c r="EN1" s="72"/>
      <c r="EO1" s="72"/>
      <c r="EP1" s="72"/>
      <c r="EQ1" s="73"/>
      <c r="ER1" s="73"/>
      <c r="ES1" s="72"/>
      <c r="ET1" s="72"/>
      <c r="EU1" s="72"/>
      <c r="EV1" s="72"/>
      <c r="EW1" s="72"/>
      <c r="EX1" s="72"/>
      <c r="EY1" s="72"/>
      <c r="EZ1" s="72"/>
      <c r="FA1" s="72"/>
      <c r="FB1" s="72"/>
      <c r="FC1" s="72"/>
      <c r="FD1" s="72"/>
      <c r="FE1" s="72"/>
      <c r="FF1" s="67"/>
      <c r="FG1" s="68"/>
      <c r="FH1" s="69"/>
      <c r="FI1" s="72"/>
      <c r="FJ1" s="72"/>
      <c r="FK1" s="66"/>
      <c r="FL1" s="74"/>
      <c r="FM1" s="66"/>
      <c r="FN1" s="66"/>
      <c r="FO1" s="66"/>
      <c r="FP1" s="66"/>
      <c r="FQ1" s="66"/>
      <c r="FR1" s="67"/>
      <c r="FS1" s="74"/>
      <c r="FT1" s="74"/>
      <c r="FU1" s="74"/>
      <c r="FV1" s="74"/>
      <c r="FW1" s="72"/>
      <c r="FX1" s="72"/>
      <c r="FY1" s="72"/>
      <c r="FZ1" s="72"/>
      <c r="GA1" s="72"/>
      <c r="GB1" s="72"/>
      <c r="GC1" s="72"/>
      <c r="GD1" s="72"/>
      <c r="GE1" s="72"/>
      <c r="GF1" s="72"/>
      <c r="GG1" s="67"/>
      <c r="GH1" s="68"/>
      <c r="GI1" s="67"/>
      <c r="GJ1" s="67"/>
      <c r="GK1" s="67"/>
      <c r="GL1" s="66"/>
      <c r="GM1" s="66"/>
      <c r="GN1" s="66"/>
      <c r="GO1" s="67"/>
      <c r="GP1" s="66"/>
      <c r="GQ1" s="66"/>
      <c r="GR1" s="66"/>
      <c r="GS1" s="67"/>
      <c r="GT1" s="66"/>
      <c r="GU1" s="66"/>
      <c r="GV1" s="66"/>
      <c r="GW1" s="66"/>
      <c r="GX1" s="66"/>
      <c r="GY1" s="67"/>
      <c r="GZ1" s="66"/>
      <c r="HA1" s="66"/>
      <c r="HB1" s="66"/>
      <c r="HC1" s="66"/>
      <c r="HD1" s="66"/>
      <c r="HE1" s="66"/>
      <c r="HF1" s="67"/>
      <c r="HG1" s="67"/>
      <c r="HH1" s="67"/>
      <c r="HI1" s="67"/>
      <c r="HJ1" s="67"/>
      <c r="HK1" s="67"/>
      <c r="HL1" s="67"/>
      <c r="HM1" s="67"/>
      <c r="HN1" s="67"/>
      <c r="HO1" s="73"/>
      <c r="HP1" s="73"/>
      <c r="HQ1" s="73"/>
      <c r="HR1" s="73"/>
      <c r="HS1" s="73"/>
      <c r="HT1" s="73"/>
      <c r="HU1" s="73"/>
      <c r="HV1" s="73"/>
      <c r="HW1" s="73"/>
      <c r="HX1" s="73"/>
    </row>
    <row r="2" spans="1:235" s="80" customFormat="1" ht="12.75" customHeight="1" thickTop="1" thickBot="1" x14ac:dyDescent="0.3">
      <c r="A2" s="76"/>
      <c r="B2" s="77"/>
      <c r="C2" s="1010" t="s">
        <v>72</v>
      </c>
      <c r="D2" s="1010"/>
      <c r="E2" s="1010"/>
      <c r="F2" s="1010"/>
      <c r="G2" s="1010"/>
      <c r="H2" s="1010"/>
      <c r="I2" s="1010"/>
      <c r="J2" s="1010"/>
      <c r="K2" s="1010"/>
      <c r="L2" s="1010"/>
      <c r="M2" s="1010"/>
      <c r="N2" s="1010"/>
      <c r="O2" s="1010"/>
      <c r="P2" s="1010"/>
      <c r="Q2" s="1010"/>
      <c r="R2" s="1010"/>
      <c r="S2" s="1010"/>
      <c r="T2" s="1010"/>
      <c r="U2" s="1010"/>
      <c r="V2" s="1010"/>
      <c r="W2" s="1010"/>
      <c r="X2" s="1010"/>
      <c r="Y2" s="1010"/>
      <c r="Z2" s="1010"/>
      <c r="AA2" s="1010"/>
      <c r="AB2" s="1010"/>
      <c r="AC2" s="1010"/>
      <c r="AD2" s="1010"/>
      <c r="AE2" s="1010"/>
      <c r="AF2" s="1010"/>
      <c r="AG2" s="1010"/>
      <c r="AH2" s="78"/>
      <c r="AI2" s="1010" t="s">
        <v>73</v>
      </c>
      <c r="AJ2" s="1010"/>
      <c r="AK2" s="1010"/>
      <c r="AL2" s="1010"/>
      <c r="AM2" s="1010"/>
      <c r="AN2" s="1010"/>
      <c r="AO2" s="1010"/>
      <c r="AP2" s="1010"/>
      <c r="AQ2" s="1010"/>
      <c r="AR2" s="1010"/>
      <c r="AS2" s="1010"/>
      <c r="AT2" s="1010"/>
      <c r="AU2" s="1010"/>
      <c r="AV2" s="1010"/>
      <c r="AW2" s="1010"/>
      <c r="AX2" s="1010"/>
      <c r="AY2" s="1010"/>
      <c r="AZ2" s="1010"/>
      <c r="BA2" s="1010"/>
      <c r="BB2" s="1010"/>
      <c r="BC2" s="1010"/>
      <c r="BD2" s="1010"/>
      <c r="BE2" s="1010"/>
      <c r="BF2" s="1010"/>
      <c r="BG2" s="1010"/>
      <c r="BH2" s="1010"/>
      <c r="BI2" s="1010"/>
      <c r="BJ2" s="1010"/>
      <c r="BK2" s="1010"/>
      <c r="BL2" s="1010"/>
      <c r="BM2" s="1011"/>
      <c r="BN2" s="79"/>
      <c r="BO2" s="1012" t="s">
        <v>74</v>
      </c>
      <c r="BP2" s="1010"/>
      <c r="BQ2" s="1010"/>
      <c r="BR2" s="1010"/>
      <c r="BS2" s="1010"/>
      <c r="BT2" s="1010"/>
      <c r="BU2" s="1010"/>
      <c r="BV2" s="1010"/>
      <c r="BW2" s="1010"/>
      <c r="BX2" s="1010"/>
      <c r="BY2" s="1010"/>
      <c r="BZ2" s="1010"/>
      <c r="CA2" s="1010"/>
      <c r="CB2" s="1010"/>
      <c r="CC2" s="1010"/>
      <c r="CD2" s="1010"/>
      <c r="CE2" s="1010"/>
      <c r="CF2" s="1010"/>
      <c r="CG2" s="1010"/>
      <c r="CH2" s="1010"/>
      <c r="CI2" s="1010"/>
      <c r="CJ2" s="1010"/>
      <c r="CK2" s="1010"/>
      <c r="CL2" s="1010"/>
      <c r="CM2" s="1010"/>
      <c r="CN2" s="1010"/>
      <c r="CO2" s="1010"/>
      <c r="CP2" s="1011"/>
      <c r="CQ2" s="536"/>
      <c r="CR2" s="1012" t="s">
        <v>75</v>
      </c>
      <c r="CS2" s="1010"/>
      <c r="CT2" s="1010"/>
      <c r="CU2" s="1010"/>
      <c r="CV2" s="1010"/>
      <c r="CW2" s="1010"/>
      <c r="CX2" s="1010"/>
      <c r="CY2" s="1010"/>
      <c r="CZ2" s="1010"/>
      <c r="DA2" s="1010"/>
      <c r="DB2" s="1010"/>
      <c r="DC2" s="1010"/>
      <c r="DD2" s="1010"/>
      <c r="DE2" s="1010"/>
      <c r="DF2" s="1010"/>
      <c r="DG2" s="1010"/>
      <c r="DH2" s="1010"/>
      <c r="DI2" s="1010"/>
      <c r="DJ2" s="1010"/>
      <c r="DK2" s="1010"/>
      <c r="DL2" s="1010"/>
      <c r="DM2" s="1010"/>
      <c r="DN2" s="1010"/>
      <c r="DO2" s="1011"/>
      <c r="DP2" s="79"/>
      <c r="DQ2" s="1012" t="s">
        <v>76</v>
      </c>
      <c r="DR2" s="1010"/>
      <c r="DS2" s="1010"/>
      <c r="DT2" s="1010"/>
      <c r="DU2" s="1010"/>
      <c r="DV2" s="1010"/>
      <c r="DW2" s="1010"/>
      <c r="DX2" s="1010"/>
      <c r="DY2" s="1010"/>
      <c r="DZ2" s="1010"/>
      <c r="EA2" s="1010"/>
      <c r="EB2" s="1010"/>
      <c r="EC2" s="1010"/>
      <c r="ED2" s="1010"/>
      <c r="EE2" s="1010"/>
      <c r="EF2" s="1010"/>
      <c r="EG2" s="1010"/>
      <c r="EH2" s="1010"/>
      <c r="EI2" s="1011"/>
      <c r="EJ2" s="79"/>
      <c r="EK2" s="1012" t="s">
        <v>77</v>
      </c>
      <c r="EL2" s="1010"/>
      <c r="EM2" s="1010"/>
      <c r="EN2" s="1010"/>
      <c r="EO2" s="1010"/>
      <c r="EP2" s="1010"/>
      <c r="EQ2" s="1010"/>
      <c r="ER2" s="1010"/>
      <c r="ES2" s="1010"/>
      <c r="ET2" s="1010"/>
      <c r="EU2" s="1010"/>
      <c r="EV2" s="1010"/>
      <c r="EW2" s="1010"/>
      <c r="EX2" s="1010"/>
      <c r="EY2" s="1010"/>
      <c r="EZ2" s="1010"/>
      <c r="FA2" s="1010"/>
      <c r="FB2" s="1010"/>
      <c r="FC2" s="1010"/>
      <c r="FD2" s="1010"/>
      <c r="FE2" s="1010"/>
      <c r="FF2" s="1010"/>
      <c r="FG2" s="1010"/>
      <c r="FH2" s="542"/>
      <c r="FI2" s="1010" t="s">
        <v>50</v>
      </c>
      <c r="FJ2" s="1010"/>
      <c r="FK2" s="1010"/>
      <c r="FL2" s="1010"/>
      <c r="FM2" s="1010"/>
      <c r="FN2" s="1010"/>
      <c r="FO2" s="1010"/>
      <c r="FP2" s="1010"/>
      <c r="FQ2" s="1010"/>
      <c r="FR2" s="1010"/>
      <c r="FS2" s="1011"/>
      <c r="FT2" s="1012" t="s">
        <v>51</v>
      </c>
      <c r="FU2" s="1010"/>
      <c r="FV2" s="1011"/>
      <c r="FW2" s="1012" t="s">
        <v>78</v>
      </c>
      <c r="FX2" s="1010"/>
      <c r="FY2" s="1010"/>
      <c r="FZ2" s="1010"/>
      <c r="GA2" s="1010"/>
      <c r="GB2" s="1010"/>
      <c r="GC2" s="1010"/>
      <c r="GD2" s="1010"/>
      <c r="GE2" s="1010"/>
      <c r="GF2" s="1010"/>
      <c r="GG2" s="1010"/>
      <c r="GH2" s="1011"/>
      <c r="GI2" s="1012" t="s">
        <v>79</v>
      </c>
      <c r="GJ2" s="1010"/>
      <c r="GK2" s="1011"/>
      <c r="GL2" s="1019" t="s">
        <v>80</v>
      </c>
      <c r="GM2" s="1020"/>
      <c r="GN2" s="1020"/>
      <c r="GO2" s="1021"/>
      <c r="GP2" s="1019" t="s">
        <v>81</v>
      </c>
      <c r="GQ2" s="1020"/>
      <c r="GR2" s="1020"/>
      <c r="GS2" s="1021"/>
      <c r="GT2" s="1019" t="s">
        <v>82</v>
      </c>
      <c r="GU2" s="1020"/>
      <c r="GV2" s="1020"/>
      <c r="GW2" s="1020"/>
      <c r="GX2" s="1020"/>
      <c r="GY2" s="1021"/>
      <c r="GZ2" s="1019" t="s">
        <v>83</v>
      </c>
      <c r="HA2" s="1020"/>
      <c r="HB2" s="1020"/>
      <c r="HC2" s="1020"/>
      <c r="HD2" s="1020"/>
      <c r="HE2" s="1020"/>
      <c r="HF2" s="1020"/>
      <c r="HG2" s="1019" t="s">
        <v>56</v>
      </c>
      <c r="HH2" s="1020"/>
      <c r="HI2" s="1020"/>
      <c r="HJ2" s="1020"/>
      <c r="HK2" s="1020"/>
      <c r="HL2" s="1020"/>
      <c r="HM2" s="1020"/>
      <c r="HN2" s="1021"/>
      <c r="HO2" s="1013" t="s">
        <v>84</v>
      </c>
      <c r="HP2" s="1014"/>
      <c r="HQ2" s="1014"/>
      <c r="HR2" s="1014"/>
      <c r="HS2" s="1015"/>
      <c r="HT2" s="1013" t="s">
        <v>85</v>
      </c>
      <c r="HU2" s="1014"/>
      <c r="HV2" s="1014"/>
      <c r="HW2" s="1014"/>
      <c r="HX2" s="1014"/>
      <c r="HY2" s="1016" t="s">
        <v>425</v>
      </c>
      <c r="HZ2" s="1017"/>
      <c r="IA2" s="1018"/>
    </row>
    <row r="3" spans="1:235" s="121" customFormat="1" ht="42.75" customHeight="1" x14ac:dyDescent="0.25">
      <c r="A3" s="81" t="s">
        <v>39</v>
      </c>
      <c r="B3" s="82" t="s">
        <v>59</v>
      </c>
      <c r="C3" s="83" t="s">
        <v>112</v>
      </c>
      <c r="D3" s="83" t="s">
        <v>303</v>
      </c>
      <c r="E3" s="83" t="s">
        <v>88</v>
      </c>
      <c r="F3" s="83" t="s">
        <v>89</v>
      </c>
      <c r="G3" s="83" t="s">
        <v>90</v>
      </c>
      <c r="H3" s="83" t="s">
        <v>91</v>
      </c>
      <c r="I3" s="83" t="s">
        <v>202</v>
      </c>
      <c r="J3" s="83" t="s">
        <v>115</v>
      </c>
      <c r="K3" s="83" t="s">
        <v>94</v>
      </c>
      <c r="L3" s="83" t="s">
        <v>479</v>
      </c>
      <c r="M3" s="83" t="s">
        <v>490</v>
      </c>
      <c r="N3" s="83" t="s">
        <v>491</v>
      </c>
      <c r="O3" s="83" t="s">
        <v>96</v>
      </c>
      <c r="P3" s="83" t="s">
        <v>97</v>
      </c>
      <c r="Q3" s="83" t="s">
        <v>98</v>
      </c>
      <c r="R3" s="83" t="s">
        <v>99</v>
      </c>
      <c r="S3" s="83" t="s">
        <v>169</v>
      </c>
      <c r="T3" s="83" t="s">
        <v>101</v>
      </c>
      <c r="U3" s="83" t="s">
        <v>102</v>
      </c>
      <c r="V3" s="83" t="s">
        <v>345</v>
      </c>
      <c r="W3" s="83" t="s">
        <v>104</v>
      </c>
      <c r="X3" s="83" t="s">
        <v>105</v>
      </c>
      <c r="Y3" s="83" t="s">
        <v>426</v>
      </c>
      <c r="Z3" s="83" t="s">
        <v>107</v>
      </c>
      <c r="AA3" s="83" t="s">
        <v>108</v>
      </c>
      <c r="AB3" s="83" t="s">
        <v>109</v>
      </c>
      <c r="AC3" s="83"/>
      <c r="AD3" s="84" t="s">
        <v>110</v>
      </c>
      <c r="AE3" s="85" t="s">
        <v>61</v>
      </c>
      <c r="AF3" s="84" t="s">
        <v>111</v>
      </c>
      <c r="AG3" s="86" t="s">
        <v>61</v>
      </c>
      <c r="AH3" s="810"/>
      <c r="AI3" s="87" t="s">
        <v>112</v>
      </c>
      <c r="AJ3" s="88" t="s">
        <v>303</v>
      </c>
      <c r="AK3" s="88" t="s">
        <v>88</v>
      </c>
      <c r="AL3" s="83" t="s">
        <v>89</v>
      </c>
      <c r="AM3" s="83" t="s">
        <v>90</v>
      </c>
      <c r="AN3" s="83" t="s">
        <v>91</v>
      </c>
      <c r="AO3" s="83" t="s">
        <v>175</v>
      </c>
      <c r="AP3" s="83" t="s">
        <v>92</v>
      </c>
      <c r="AQ3" s="83" t="s">
        <v>176</v>
      </c>
      <c r="AR3" s="83" t="s">
        <v>202</v>
      </c>
      <c r="AS3" s="83" t="s">
        <v>479</v>
      </c>
      <c r="AT3" s="83" t="s">
        <v>95</v>
      </c>
      <c r="AU3" s="83" t="s">
        <v>491</v>
      </c>
      <c r="AV3" s="83" t="s">
        <v>94</v>
      </c>
      <c r="AW3" s="88" t="s">
        <v>96</v>
      </c>
      <c r="AX3" s="88" t="s">
        <v>97</v>
      </c>
      <c r="AY3" s="83" t="s">
        <v>116</v>
      </c>
      <c r="AZ3" s="83" t="s">
        <v>99</v>
      </c>
      <c r="BA3" s="83" t="s">
        <v>169</v>
      </c>
      <c r="BB3" s="83" t="s">
        <v>101</v>
      </c>
      <c r="BC3" s="83" t="s">
        <v>102</v>
      </c>
      <c r="BD3" s="83" t="s">
        <v>345</v>
      </c>
      <c r="BE3" s="83" t="s">
        <v>104</v>
      </c>
      <c r="BF3" s="83" t="s">
        <v>105</v>
      </c>
      <c r="BG3" s="83" t="s">
        <v>103</v>
      </c>
      <c r="BH3" s="83" t="s">
        <v>168</v>
      </c>
      <c r="BI3" s="83" t="s">
        <v>107</v>
      </c>
      <c r="BJ3" s="83" t="s">
        <v>117</v>
      </c>
      <c r="BK3" s="83" t="s">
        <v>109</v>
      </c>
      <c r="BL3" s="84" t="s">
        <v>118</v>
      </c>
      <c r="BM3" s="85" t="s">
        <v>61</v>
      </c>
      <c r="BN3" s="89"/>
      <c r="BO3" s="90" t="s">
        <v>112</v>
      </c>
      <c r="BP3" s="83" t="s">
        <v>180</v>
      </c>
      <c r="BQ3" s="83" t="s">
        <v>87</v>
      </c>
      <c r="BR3" s="83" t="s">
        <v>88</v>
      </c>
      <c r="BS3" s="83" t="s">
        <v>89</v>
      </c>
      <c r="BT3" s="83" t="s">
        <v>90</v>
      </c>
      <c r="BU3" s="83" t="s">
        <v>91</v>
      </c>
      <c r="BV3" s="83" t="s">
        <v>113</v>
      </c>
      <c r="BW3" s="83" t="s">
        <v>202</v>
      </c>
      <c r="BX3" s="83" t="s">
        <v>114</v>
      </c>
      <c r="BY3" s="83" t="s">
        <v>115</v>
      </c>
      <c r="BZ3" s="83" t="s">
        <v>479</v>
      </c>
      <c r="CA3" s="83" t="s">
        <v>490</v>
      </c>
      <c r="CB3" s="83" t="s">
        <v>491</v>
      </c>
      <c r="CC3" s="83" t="s">
        <v>97</v>
      </c>
      <c r="CD3" s="83" t="s">
        <v>98</v>
      </c>
      <c r="CE3" s="83" t="s">
        <v>99</v>
      </c>
      <c r="CF3" s="83" t="s">
        <v>345</v>
      </c>
      <c r="CG3" s="83" t="s">
        <v>103</v>
      </c>
      <c r="CH3" s="83" t="s">
        <v>105</v>
      </c>
      <c r="CI3" s="83" t="s">
        <v>106</v>
      </c>
      <c r="CJ3" s="83" t="s">
        <v>107</v>
      </c>
      <c r="CK3" s="83" t="s">
        <v>108</v>
      </c>
      <c r="CL3" s="83" t="s">
        <v>119</v>
      </c>
      <c r="CM3" s="83" t="s">
        <v>99</v>
      </c>
      <c r="CN3" s="83" t="s">
        <v>121</v>
      </c>
      <c r="CO3" s="91" t="s">
        <v>118</v>
      </c>
      <c r="CP3" s="85" t="s">
        <v>61</v>
      </c>
      <c r="CQ3" s="537"/>
      <c r="CR3" s="90"/>
      <c r="CS3" s="88" t="s">
        <v>112</v>
      </c>
      <c r="CT3" s="88" t="s">
        <v>180</v>
      </c>
      <c r="CU3" s="88" t="s">
        <v>87</v>
      </c>
      <c r="CV3" s="83" t="s">
        <v>120</v>
      </c>
      <c r="CW3" s="83" t="s">
        <v>90</v>
      </c>
      <c r="CX3" s="83" t="s">
        <v>91</v>
      </c>
      <c r="CY3" s="83" t="s">
        <v>202</v>
      </c>
      <c r="CZ3" s="83" t="s">
        <v>115</v>
      </c>
      <c r="DA3" s="83" t="s">
        <v>95</v>
      </c>
      <c r="DB3" s="83" t="s">
        <v>491</v>
      </c>
      <c r="DC3" s="83" t="s">
        <v>116</v>
      </c>
      <c r="DD3" s="83" t="s">
        <v>99</v>
      </c>
      <c r="DE3" s="83" t="s">
        <v>169</v>
      </c>
      <c r="DF3" s="83" t="s">
        <v>101</v>
      </c>
      <c r="DG3" s="83" t="s">
        <v>102</v>
      </c>
      <c r="DH3" s="83" t="s">
        <v>103</v>
      </c>
      <c r="DI3" s="83" t="s">
        <v>105</v>
      </c>
      <c r="DJ3" s="83" t="s">
        <v>107</v>
      </c>
      <c r="DK3" s="83" t="s">
        <v>108</v>
      </c>
      <c r="DL3" s="83" t="s">
        <v>121</v>
      </c>
      <c r="DM3" s="83"/>
      <c r="DN3" s="91" t="s">
        <v>118</v>
      </c>
      <c r="DO3" s="85" t="s">
        <v>61</v>
      </c>
      <c r="DP3" s="89"/>
      <c r="DQ3" s="90"/>
      <c r="DR3" s="88" t="s">
        <v>303</v>
      </c>
      <c r="DS3" s="88" t="s">
        <v>90</v>
      </c>
      <c r="DT3" s="88" t="s">
        <v>91</v>
      </c>
      <c r="DU3" s="88" t="s">
        <v>202</v>
      </c>
      <c r="DV3" s="92" t="s">
        <v>115</v>
      </c>
      <c r="DW3" s="88" t="s">
        <v>491</v>
      </c>
      <c r="DX3" s="88" t="s">
        <v>96</v>
      </c>
      <c r="DY3" s="88" t="s">
        <v>97</v>
      </c>
      <c r="DZ3" s="92" t="s">
        <v>99</v>
      </c>
      <c r="EA3" s="83" t="s">
        <v>100</v>
      </c>
      <c r="EB3" s="83" t="s">
        <v>101</v>
      </c>
      <c r="EC3" s="83" t="s">
        <v>105</v>
      </c>
      <c r="ED3" s="83" t="s">
        <v>107</v>
      </c>
      <c r="EE3" s="92" t="s">
        <v>108</v>
      </c>
      <c r="EF3" s="83"/>
      <c r="EG3" s="83"/>
      <c r="EH3" s="84" t="s">
        <v>118</v>
      </c>
      <c r="EI3" s="85" t="s">
        <v>61</v>
      </c>
      <c r="EJ3" s="89"/>
      <c r="EK3" s="1022" t="s">
        <v>122</v>
      </c>
      <c r="EL3" s="1023"/>
      <c r="EM3" s="1023"/>
      <c r="EN3" s="1023"/>
      <c r="EO3" s="1023"/>
      <c r="EP3" s="1023"/>
      <c r="EQ3" s="1024" t="s">
        <v>123</v>
      </c>
      <c r="ER3" s="1025"/>
      <c r="ES3" s="101" t="s">
        <v>518</v>
      </c>
      <c r="ET3" s="101" t="s">
        <v>124</v>
      </c>
      <c r="EU3" s="92" t="s">
        <v>91</v>
      </c>
      <c r="EV3" s="92" t="s">
        <v>202</v>
      </c>
      <c r="EW3" s="92" t="s">
        <v>499</v>
      </c>
      <c r="EX3" s="92" t="s">
        <v>96</v>
      </c>
      <c r="EY3" s="92" t="s">
        <v>97</v>
      </c>
      <c r="EZ3" s="92" t="s">
        <v>100</v>
      </c>
      <c r="FA3" s="92" t="s">
        <v>102</v>
      </c>
      <c r="FB3" s="92" t="s">
        <v>200</v>
      </c>
      <c r="FC3" s="92" t="s">
        <v>125</v>
      </c>
      <c r="FD3" s="92" t="s">
        <v>117</v>
      </c>
      <c r="FE3" s="92" t="s">
        <v>109</v>
      </c>
      <c r="FF3" s="84" t="s">
        <v>118</v>
      </c>
      <c r="FG3" s="86" t="s">
        <v>61</v>
      </c>
      <c r="FH3" s="543"/>
      <c r="FI3" s="93" t="s">
        <v>187</v>
      </c>
      <c r="FJ3" s="93" t="s">
        <v>91</v>
      </c>
      <c r="FK3" s="83" t="s">
        <v>202</v>
      </c>
      <c r="FL3" s="96" t="s">
        <v>115</v>
      </c>
      <c r="FM3" s="83" t="s">
        <v>97</v>
      </c>
      <c r="FN3" s="83" t="s">
        <v>105</v>
      </c>
      <c r="FO3" s="83" t="s">
        <v>479</v>
      </c>
      <c r="FP3" s="83" t="s">
        <v>499</v>
      </c>
      <c r="FQ3" s="83" t="s">
        <v>99</v>
      </c>
      <c r="FR3" s="84" t="s">
        <v>118</v>
      </c>
      <c r="FS3" s="94" t="s">
        <v>61</v>
      </c>
      <c r="FT3" s="95"/>
      <c r="FU3" s="97"/>
      <c r="FV3" s="98"/>
      <c r="FW3" s="99"/>
      <c r="FX3" s="100" t="s">
        <v>126</v>
      </c>
      <c r="FY3" s="101" t="s">
        <v>518</v>
      </c>
      <c r="FZ3" s="101" t="s">
        <v>90</v>
      </c>
      <c r="GA3" s="101" t="s">
        <v>91</v>
      </c>
      <c r="GB3" s="92" t="s">
        <v>112</v>
      </c>
      <c r="GC3" s="92" t="s">
        <v>102</v>
      </c>
      <c r="GD3" s="92" t="s">
        <v>173</v>
      </c>
      <c r="GE3" s="92" t="s">
        <v>117</v>
      </c>
      <c r="GF3" s="92" t="s">
        <v>107</v>
      </c>
      <c r="GG3" s="84" t="s">
        <v>118</v>
      </c>
      <c r="GH3" s="85" t="s">
        <v>61</v>
      </c>
      <c r="GI3" s="102" t="s">
        <v>97</v>
      </c>
      <c r="GJ3" s="102" t="s">
        <v>202</v>
      </c>
      <c r="GK3" s="102" t="s">
        <v>118</v>
      </c>
      <c r="GL3" s="103"/>
      <c r="GM3" s="104" t="s">
        <v>96</v>
      </c>
      <c r="GN3" s="86" t="s">
        <v>94</v>
      </c>
      <c r="GO3" s="105" t="s">
        <v>118</v>
      </c>
      <c r="GP3" s="103" t="s">
        <v>86</v>
      </c>
      <c r="GQ3" s="104" t="s">
        <v>102</v>
      </c>
      <c r="GR3" s="86" t="s">
        <v>93</v>
      </c>
      <c r="GS3" s="105" t="s">
        <v>118</v>
      </c>
      <c r="GT3" s="103" t="s">
        <v>112</v>
      </c>
      <c r="GU3" s="104" t="s">
        <v>479</v>
      </c>
      <c r="GV3" s="86" t="s">
        <v>490</v>
      </c>
      <c r="GW3" s="86" t="s">
        <v>105</v>
      </c>
      <c r="GX3" s="86" t="s">
        <v>115</v>
      </c>
      <c r="GY3" s="105" t="s">
        <v>118</v>
      </c>
      <c r="GZ3" s="103" t="s">
        <v>97</v>
      </c>
      <c r="HA3" s="104" t="s">
        <v>519</v>
      </c>
      <c r="HB3" s="104" t="s">
        <v>551</v>
      </c>
      <c r="HC3" s="106" t="s">
        <v>174</v>
      </c>
      <c r="HD3" s="104" t="s">
        <v>492</v>
      </c>
      <c r="HE3" s="86" t="s">
        <v>201</v>
      </c>
      <c r="HF3" s="107" t="s">
        <v>118</v>
      </c>
      <c r="HG3" s="108" t="s">
        <v>188</v>
      </c>
      <c r="HH3" s="109" t="s">
        <v>187</v>
      </c>
      <c r="HI3" s="109" t="s">
        <v>90</v>
      </c>
      <c r="HJ3" s="110" t="s">
        <v>97</v>
      </c>
      <c r="HK3" s="111" t="s">
        <v>202</v>
      </c>
      <c r="HL3" s="111" t="s">
        <v>203</v>
      </c>
      <c r="HM3" s="111"/>
      <c r="HN3" s="112" t="s">
        <v>118</v>
      </c>
      <c r="HO3" s="113" t="s">
        <v>89</v>
      </c>
      <c r="HP3" s="114" t="s">
        <v>102</v>
      </c>
      <c r="HQ3" s="114" t="s">
        <v>91</v>
      </c>
      <c r="HR3" s="114"/>
      <c r="HS3" s="115" t="s">
        <v>118</v>
      </c>
      <c r="HT3" s="113"/>
      <c r="HU3" s="116"/>
      <c r="HV3" s="116"/>
      <c r="HW3" s="114"/>
      <c r="HX3" s="117"/>
      <c r="HY3" s="118" t="s">
        <v>202</v>
      </c>
      <c r="HZ3" s="119" t="s">
        <v>499</v>
      </c>
      <c r="IA3" s="120" t="s">
        <v>115</v>
      </c>
    </row>
    <row r="4" spans="1:235" s="80" customFormat="1" ht="12" customHeight="1" x14ac:dyDescent="0.25">
      <c r="A4" s="122"/>
      <c r="B4" s="123"/>
      <c r="C4" s="124" t="s">
        <v>40</v>
      </c>
      <c r="D4" s="124" t="s">
        <v>40</v>
      </c>
      <c r="E4" s="124"/>
      <c r="F4" s="124" t="s">
        <v>40</v>
      </c>
      <c r="G4" s="124" t="s">
        <v>40</v>
      </c>
      <c r="H4" s="124" t="s">
        <v>40</v>
      </c>
      <c r="I4" s="124"/>
      <c r="J4" s="124"/>
      <c r="K4" s="124"/>
      <c r="L4" s="124"/>
      <c r="M4" s="124"/>
      <c r="N4" s="124"/>
      <c r="O4" s="124"/>
      <c r="P4" s="124" t="s">
        <v>40</v>
      </c>
      <c r="Q4" s="124"/>
      <c r="R4" s="124"/>
      <c r="S4" s="124" t="s">
        <v>40</v>
      </c>
      <c r="T4" s="124" t="s">
        <v>40</v>
      </c>
      <c r="U4" s="124" t="s">
        <v>40</v>
      </c>
      <c r="V4" s="124"/>
      <c r="W4" s="124" t="s">
        <v>40</v>
      </c>
      <c r="X4" s="124"/>
      <c r="Y4" s="124"/>
      <c r="Z4" s="124"/>
      <c r="AA4" s="124" t="s">
        <v>40</v>
      </c>
      <c r="AB4" s="124"/>
      <c r="AC4" s="124"/>
      <c r="AD4" s="125"/>
      <c r="AE4" s="126"/>
      <c r="AF4" s="125" t="s">
        <v>40</v>
      </c>
      <c r="AG4" s="127" t="s">
        <v>40</v>
      </c>
      <c r="AH4" s="461"/>
      <c r="AI4" s="128"/>
      <c r="AJ4" s="129"/>
      <c r="AK4" s="129"/>
      <c r="AL4" s="124"/>
      <c r="AM4" s="124"/>
      <c r="AN4" s="124"/>
      <c r="AO4" s="124"/>
      <c r="AP4" s="124"/>
      <c r="AQ4" s="124"/>
      <c r="AR4" s="124"/>
      <c r="AS4" s="124"/>
      <c r="AT4" s="124"/>
      <c r="AU4" s="124"/>
      <c r="AV4" s="124"/>
      <c r="AW4" s="129"/>
      <c r="AX4" s="129"/>
      <c r="AY4" s="124"/>
      <c r="AZ4" s="124"/>
      <c r="BA4" s="124"/>
      <c r="BB4" s="124"/>
      <c r="BC4" s="124"/>
      <c r="BD4" s="124"/>
      <c r="BE4" s="124"/>
      <c r="BF4" s="124"/>
      <c r="BG4" s="124"/>
      <c r="BH4" s="124"/>
      <c r="BI4" s="124"/>
      <c r="BJ4" s="124"/>
      <c r="BK4" s="124"/>
      <c r="BL4" s="125"/>
      <c r="BM4" s="126"/>
      <c r="BN4" s="130"/>
      <c r="BO4" s="131"/>
      <c r="BP4" s="124"/>
      <c r="BQ4" s="124"/>
      <c r="BR4" s="124"/>
      <c r="BS4" s="124"/>
      <c r="BT4" s="124"/>
      <c r="BU4" s="124"/>
      <c r="BV4" s="124"/>
      <c r="BW4" s="124"/>
      <c r="BX4" s="124"/>
      <c r="BY4" s="124"/>
      <c r="BZ4" s="124"/>
      <c r="CA4" s="124"/>
      <c r="CB4" s="124"/>
      <c r="CC4" s="124"/>
      <c r="CD4" s="124"/>
      <c r="CE4" s="124"/>
      <c r="CF4" s="124"/>
      <c r="CG4" s="124"/>
      <c r="CH4" s="124"/>
      <c r="CI4" s="124"/>
      <c r="CJ4" s="124"/>
      <c r="CK4" s="124"/>
      <c r="CL4" s="124"/>
      <c r="CM4" s="124"/>
      <c r="CN4" s="124"/>
      <c r="CO4" s="132"/>
      <c r="CP4" s="126"/>
      <c r="CQ4" s="538"/>
      <c r="CR4" s="131"/>
      <c r="CS4" s="129"/>
      <c r="CT4" s="129"/>
      <c r="CU4" s="129"/>
      <c r="CV4" s="124"/>
      <c r="CW4" s="124"/>
      <c r="CX4" s="124"/>
      <c r="CY4" s="124"/>
      <c r="CZ4" s="124"/>
      <c r="DA4" s="124"/>
      <c r="DB4" s="124"/>
      <c r="DC4" s="124"/>
      <c r="DD4" s="124"/>
      <c r="DE4" s="124"/>
      <c r="DF4" s="124"/>
      <c r="DG4" s="124"/>
      <c r="DH4" s="124"/>
      <c r="DI4" s="124"/>
      <c r="DJ4" s="124"/>
      <c r="DK4" s="124"/>
      <c r="DL4" s="124"/>
      <c r="DM4" s="124"/>
      <c r="DN4" s="132"/>
      <c r="DO4" s="126"/>
      <c r="DP4" s="130"/>
      <c r="DQ4" s="131"/>
      <c r="DR4" s="129"/>
      <c r="DS4" s="133"/>
      <c r="DT4" s="133"/>
      <c r="DU4" s="129"/>
      <c r="DV4" s="134"/>
      <c r="DW4" s="129"/>
      <c r="DX4" s="129"/>
      <c r="DY4" s="129"/>
      <c r="DZ4" s="134"/>
      <c r="EA4" s="124"/>
      <c r="EB4" s="124"/>
      <c r="EC4" s="134"/>
      <c r="ED4" s="134"/>
      <c r="EE4" s="134"/>
      <c r="EF4" s="124"/>
      <c r="EG4" s="124"/>
      <c r="EH4" s="125"/>
      <c r="EI4" s="126"/>
      <c r="EJ4" s="130"/>
      <c r="EK4" s="135" t="s">
        <v>127</v>
      </c>
      <c r="EL4" s="135" t="s">
        <v>128</v>
      </c>
      <c r="EM4" s="135" t="s">
        <v>129</v>
      </c>
      <c r="EN4" s="135" t="s">
        <v>130</v>
      </c>
      <c r="EO4" s="135" t="s">
        <v>131</v>
      </c>
      <c r="EP4" s="136" t="s">
        <v>132</v>
      </c>
      <c r="EQ4" s="137" t="s">
        <v>130</v>
      </c>
      <c r="ER4" s="803" t="s">
        <v>133</v>
      </c>
      <c r="ES4" s="801"/>
      <c r="ET4" s="801"/>
      <c r="EU4" s="135" t="s">
        <v>40</v>
      </c>
      <c r="EV4" s="135"/>
      <c r="EW4" s="135"/>
      <c r="EX4" s="135"/>
      <c r="EY4" s="135"/>
      <c r="EZ4" s="135"/>
      <c r="FA4" s="135"/>
      <c r="FB4" s="135"/>
      <c r="FC4" s="138"/>
      <c r="FD4" s="138"/>
      <c r="FE4" s="138"/>
      <c r="FF4" s="139" t="s">
        <v>134</v>
      </c>
      <c r="FG4" s="127"/>
      <c r="FH4" s="544"/>
      <c r="FI4" s="140"/>
      <c r="FJ4" s="124"/>
      <c r="FK4" s="141"/>
      <c r="FL4" s="145"/>
      <c r="FM4" s="124"/>
      <c r="FN4" s="141"/>
      <c r="FO4" s="141"/>
      <c r="FP4" s="141"/>
      <c r="FQ4" s="141"/>
      <c r="FR4" s="142" t="s">
        <v>19</v>
      </c>
      <c r="FS4" s="143"/>
      <c r="FT4" s="144"/>
      <c r="FU4" s="146"/>
      <c r="FV4" s="147"/>
      <c r="FW4" s="148"/>
      <c r="FX4" s="149"/>
      <c r="FY4" s="150"/>
      <c r="FZ4" s="150"/>
      <c r="GA4" s="150"/>
      <c r="GB4" s="134"/>
      <c r="GC4" s="134"/>
      <c r="GD4" s="134"/>
      <c r="GE4" s="134"/>
      <c r="GF4" s="134"/>
      <c r="GG4" s="125"/>
      <c r="GH4" s="151"/>
      <c r="GI4" s="152"/>
      <c r="GJ4" s="152"/>
      <c r="GK4" s="152"/>
      <c r="GL4" s="153"/>
      <c r="GM4" s="154"/>
      <c r="GN4" s="155"/>
      <c r="GO4" s="156"/>
      <c r="GP4" s="153"/>
      <c r="GQ4" s="154"/>
      <c r="GR4" s="155"/>
      <c r="GS4" s="156"/>
      <c r="GT4" s="157"/>
      <c r="GU4" s="154"/>
      <c r="GV4" s="155"/>
      <c r="GW4" s="155"/>
      <c r="GX4" s="155"/>
      <c r="GY4" s="156"/>
      <c r="GZ4" s="153"/>
      <c r="HA4" s="154"/>
      <c r="HB4" s="154"/>
      <c r="HC4" s="158"/>
      <c r="HD4" s="154"/>
      <c r="HE4" s="159"/>
      <c r="HF4" s="160"/>
      <c r="HG4" s="161" t="s">
        <v>189</v>
      </c>
      <c r="HH4" s="162" t="s">
        <v>19</v>
      </c>
      <c r="HI4" s="162"/>
      <c r="HJ4" s="163" t="s">
        <v>19</v>
      </c>
      <c r="HK4" s="375" t="s">
        <v>19</v>
      </c>
      <c r="HL4" s="375"/>
      <c r="HM4" s="375"/>
      <c r="HN4" s="164"/>
      <c r="HO4" s="165"/>
      <c r="HP4" s="166"/>
      <c r="HQ4" s="167"/>
      <c r="HR4" s="167"/>
      <c r="HS4" s="168"/>
      <c r="HT4" s="169" t="s">
        <v>66</v>
      </c>
      <c r="HU4" s="170" t="s">
        <v>67</v>
      </c>
      <c r="HV4" s="170" t="s">
        <v>68</v>
      </c>
      <c r="HW4" s="167" t="s">
        <v>69</v>
      </c>
      <c r="HX4" s="171" t="s">
        <v>70</v>
      </c>
      <c r="HY4" s="172" t="s">
        <v>19</v>
      </c>
      <c r="HZ4" s="124"/>
      <c r="IA4" s="173"/>
    </row>
    <row r="5" spans="1:235" ht="12" customHeight="1" x14ac:dyDescent="0.25">
      <c r="A5" s="174"/>
      <c r="B5" s="175"/>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7"/>
      <c r="AE5" s="178"/>
      <c r="AF5" s="177"/>
      <c r="AG5" s="179"/>
      <c r="AH5" s="459"/>
      <c r="AI5" s="180"/>
      <c r="AJ5" s="181"/>
      <c r="AK5" s="181"/>
      <c r="AL5" s="176"/>
      <c r="AM5" s="176"/>
      <c r="AN5" s="176"/>
      <c r="AO5" s="176"/>
      <c r="AP5" s="176"/>
      <c r="AQ5" s="176"/>
      <c r="AR5" s="176"/>
      <c r="AS5" s="176"/>
      <c r="AT5" s="176"/>
      <c r="AU5" s="176"/>
      <c r="AV5" s="176"/>
      <c r="AW5" s="181"/>
      <c r="AX5" s="181"/>
      <c r="AY5" s="176"/>
      <c r="AZ5" s="176"/>
      <c r="BA5" s="176"/>
      <c r="BB5" s="176"/>
      <c r="BC5" s="176"/>
      <c r="BD5" s="176"/>
      <c r="BE5" s="176"/>
      <c r="BF5" s="176"/>
      <c r="BG5" s="176"/>
      <c r="BH5" s="176"/>
      <c r="BI5" s="176"/>
      <c r="BJ5" s="176"/>
      <c r="BK5" s="176"/>
      <c r="BL5" s="177"/>
      <c r="BM5" s="178"/>
      <c r="BN5" s="463"/>
      <c r="BO5" s="183"/>
      <c r="BP5" s="176"/>
      <c r="BQ5" s="176"/>
      <c r="BR5" s="176"/>
      <c r="BS5" s="176"/>
      <c r="BT5" s="176"/>
      <c r="BU5" s="176"/>
      <c r="BV5" s="176"/>
      <c r="BW5" s="176"/>
      <c r="BX5" s="176"/>
      <c r="BY5" s="176"/>
      <c r="BZ5" s="176"/>
      <c r="CA5" s="176"/>
      <c r="CB5" s="176"/>
      <c r="CC5" s="176"/>
      <c r="CD5" s="176"/>
      <c r="CE5" s="176"/>
      <c r="CF5" s="176"/>
      <c r="CG5" s="176"/>
      <c r="CH5" s="176"/>
      <c r="CI5" s="184"/>
      <c r="CJ5" s="184"/>
      <c r="CK5" s="176"/>
      <c r="CL5" s="176"/>
      <c r="CM5" s="176"/>
      <c r="CN5" s="176"/>
      <c r="CO5" s="185"/>
      <c r="CP5" s="178"/>
      <c r="CQ5" s="221"/>
      <c r="CR5" s="183"/>
      <c r="CS5" s="181"/>
      <c r="CT5" s="181"/>
      <c r="CU5" s="181"/>
      <c r="CV5" s="176"/>
      <c r="CW5" s="176"/>
      <c r="CX5" s="176"/>
      <c r="CY5" s="176"/>
      <c r="CZ5" s="176"/>
      <c r="DA5" s="176"/>
      <c r="DB5" s="176"/>
      <c r="DC5" s="176"/>
      <c r="DD5" s="176"/>
      <c r="DE5" s="176"/>
      <c r="DF5" s="176"/>
      <c r="DG5" s="176"/>
      <c r="DH5" s="176"/>
      <c r="DI5" s="186"/>
      <c r="DJ5" s="176"/>
      <c r="DK5" s="187"/>
      <c r="DL5" s="187"/>
      <c r="DM5" s="176"/>
      <c r="DN5" s="185"/>
      <c r="DO5" s="178"/>
      <c r="DP5" s="182"/>
      <c r="DQ5" s="188"/>
      <c r="DR5" s="189"/>
      <c r="DS5" s="189"/>
      <c r="DT5" s="189"/>
      <c r="DU5" s="189"/>
      <c r="DV5" s="190"/>
      <c r="DW5" s="189"/>
      <c r="DX5" s="189"/>
      <c r="DY5" s="189"/>
      <c r="DZ5" s="190"/>
      <c r="EA5" s="190"/>
      <c r="EB5" s="190"/>
      <c r="EC5" s="190"/>
      <c r="ED5" s="191"/>
      <c r="EE5" s="191"/>
      <c r="EF5" s="176"/>
      <c r="EG5" s="176"/>
      <c r="EH5" s="177"/>
      <c r="EI5" s="178"/>
      <c r="EJ5" s="182"/>
      <c r="EK5" s="188"/>
      <c r="EL5" s="189"/>
      <c r="EM5" s="189"/>
      <c r="EN5" s="189"/>
      <c r="EO5" s="189"/>
      <c r="EP5" s="192"/>
      <c r="EQ5" s="180"/>
      <c r="ER5" s="804"/>
      <c r="ES5" s="189"/>
      <c r="ET5" s="189"/>
      <c r="EU5" s="190"/>
      <c r="EV5" s="190"/>
      <c r="EW5" s="190"/>
      <c r="EX5" s="190"/>
      <c r="EY5" s="190"/>
      <c r="EZ5" s="190"/>
      <c r="FA5" s="190"/>
      <c r="FB5" s="190"/>
      <c r="FC5" s="190"/>
      <c r="FD5" s="190"/>
      <c r="FE5" s="190"/>
      <c r="FF5" s="177"/>
      <c r="FG5" s="179"/>
      <c r="FH5" s="218"/>
      <c r="FI5" s="181"/>
      <c r="FJ5" s="181"/>
      <c r="FK5" s="176"/>
      <c r="FL5" s="194"/>
      <c r="FM5" s="176"/>
      <c r="FN5" s="176"/>
      <c r="FO5" s="176"/>
      <c r="FP5" s="176"/>
      <c r="FQ5" s="176"/>
      <c r="FR5" s="177"/>
      <c r="FS5" s="193"/>
      <c r="FT5" s="446"/>
      <c r="FU5" s="195"/>
      <c r="FV5" s="196"/>
      <c r="FW5" s="197"/>
      <c r="FX5" s="198"/>
      <c r="FY5" s="189"/>
      <c r="FZ5" s="189"/>
      <c r="GA5" s="189"/>
      <c r="GB5" s="190"/>
      <c r="GC5" s="190"/>
      <c r="GD5" s="190"/>
      <c r="GE5" s="190"/>
      <c r="GF5" s="190"/>
      <c r="GG5" s="177"/>
      <c r="GH5" s="178"/>
      <c r="GI5" s="199"/>
      <c r="GJ5" s="199"/>
      <c r="GK5" s="200"/>
      <c r="GL5" s="201"/>
      <c r="GM5" s="202"/>
      <c r="GN5" s="191"/>
      <c r="GO5" s="177"/>
      <c r="GP5" s="201"/>
      <c r="GQ5" s="202"/>
      <c r="GR5" s="191"/>
      <c r="GS5" s="177"/>
      <c r="GT5" s="201"/>
      <c r="GU5" s="202"/>
      <c r="GV5" s="191"/>
      <c r="GW5" s="191"/>
      <c r="GX5" s="191"/>
      <c r="GY5" s="177"/>
      <c r="GZ5" s="201"/>
      <c r="HA5" s="202"/>
      <c r="HB5" s="202"/>
      <c r="HC5" s="191"/>
      <c r="HD5" s="202"/>
      <c r="HE5" s="191"/>
      <c r="HF5" s="203"/>
      <c r="HG5" s="201"/>
      <c r="HH5" s="202"/>
      <c r="HI5" s="202"/>
      <c r="HJ5" s="191"/>
      <c r="HK5" s="204"/>
      <c r="HL5" s="204"/>
      <c r="HM5" s="204"/>
      <c r="HN5" s="205"/>
      <c r="HO5" s="201"/>
      <c r="HP5" s="191"/>
      <c r="HQ5" s="191"/>
      <c r="HR5" s="191"/>
      <c r="HS5" s="205"/>
      <c r="HT5" s="448"/>
      <c r="HU5" s="449"/>
      <c r="HV5" s="449"/>
      <c r="HW5" s="187"/>
      <c r="HX5" s="450"/>
      <c r="HY5" s="206"/>
      <c r="HZ5" s="207"/>
      <c r="IA5" s="208"/>
    </row>
    <row r="6" spans="1:235" ht="12" customHeight="1" x14ac:dyDescent="0.25">
      <c r="A6" s="174">
        <f>uss16ent!A5</f>
        <v>1</v>
      </c>
      <c r="B6" s="175" t="str">
        <f>uss16ent!B5</f>
        <v>AGS 2000</v>
      </c>
      <c r="C6" s="176">
        <v>84.87</v>
      </c>
      <c r="D6" s="176">
        <v>19</v>
      </c>
      <c r="E6" s="176"/>
      <c r="F6" s="176">
        <v>68.650000000000006</v>
      </c>
      <c r="G6" s="176">
        <v>73.7</v>
      </c>
      <c r="H6" s="176">
        <v>30.1</v>
      </c>
      <c r="I6" s="176">
        <v>83.78</v>
      </c>
      <c r="J6" s="176">
        <v>30.2</v>
      </c>
      <c r="K6" s="176">
        <v>49.6</v>
      </c>
      <c r="L6" s="176">
        <v>57.351809239999994</v>
      </c>
      <c r="M6" s="176">
        <v>51.567589213131669</v>
      </c>
      <c r="N6" s="176">
        <v>37.628210736663753</v>
      </c>
      <c r="O6" s="176">
        <v>32.693403643678153</v>
      </c>
      <c r="P6" s="176">
        <v>44.429637931034485</v>
      </c>
      <c r="Q6" s="176">
        <v>62.118000000000002</v>
      </c>
      <c r="R6" s="176">
        <v>37.9</v>
      </c>
      <c r="S6" s="176">
        <v>45.181283100000002</v>
      </c>
      <c r="T6" s="176"/>
      <c r="U6" s="176"/>
      <c r="V6" s="176">
        <v>44.992177499999997</v>
      </c>
      <c r="W6" s="176"/>
      <c r="X6" s="176">
        <v>81.7</v>
      </c>
      <c r="Y6" s="176">
        <v>49.1</v>
      </c>
      <c r="Z6" s="176">
        <v>69.555000000000007</v>
      </c>
      <c r="AA6" s="176">
        <v>58.325000000000003</v>
      </c>
      <c r="AB6" s="176"/>
      <c r="AC6" s="176"/>
      <c r="AD6" s="177">
        <f t="shared" ref="AD6:AD38" si="0">AVERAGE(C6:AC6)</f>
        <v>52.973433874500394</v>
      </c>
      <c r="AE6" s="178">
        <f t="shared" ref="AE6:AE38" si="1">RANK(AD6,AD$5:AD$38)</f>
        <v>29</v>
      </c>
      <c r="AF6" s="177">
        <f t="shared" ref="AF6:AF38" si="2">AVERAGE(C6,D6,F6,G6,H6,P6,S6,T6,U6,W6,X6)</f>
        <v>55.953865128879322</v>
      </c>
      <c r="AG6" s="179">
        <f t="shared" ref="AG6:AG38" si="3">RANK(AF6,AF$5:AF$38)</f>
        <v>25</v>
      </c>
      <c r="AH6" s="459"/>
      <c r="AI6" s="180">
        <v>59.6</v>
      </c>
      <c r="AJ6" s="181">
        <v>50.7</v>
      </c>
      <c r="AK6" s="181"/>
      <c r="AL6" s="176"/>
      <c r="AM6" s="176">
        <v>59.7</v>
      </c>
      <c r="AN6" s="176"/>
      <c r="AO6" s="176"/>
      <c r="AP6" s="176"/>
      <c r="AQ6" s="176">
        <v>54.2</v>
      </c>
      <c r="AR6" s="176">
        <v>48.594000000000001</v>
      </c>
      <c r="AS6" s="176">
        <v>58.642549500000001</v>
      </c>
      <c r="AT6" s="176">
        <v>56.683965768991371</v>
      </c>
      <c r="AU6" s="176">
        <v>50.726821478226235</v>
      </c>
      <c r="AV6" s="176">
        <v>53.4</v>
      </c>
      <c r="AW6" s="181">
        <v>50.3</v>
      </c>
      <c r="AX6" s="181">
        <v>49.55</v>
      </c>
      <c r="AY6" s="176">
        <v>55.816380000000002</v>
      </c>
      <c r="AZ6" s="176">
        <v>54.7</v>
      </c>
      <c r="BA6" s="176">
        <v>55</v>
      </c>
      <c r="BB6" s="176"/>
      <c r="BC6" s="176"/>
      <c r="BD6" s="176">
        <v>58.6</v>
      </c>
      <c r="BE6" s="176"/>
      <c r="BF6" s="176">
        <v>58.7</v>
      </c>
      <c r="BG6" s="176"/>
      <c r="BH6" s="176"/>
      <c r="BI6" s="176">
        <v>55.9</v>
      </c>
      <c r="BJ6" s="176">
        <v>59.05</v>
      </c>
      <c r="BK6" s="176"/>
      <c r="BL6" s="177">
        <f>AVERAGE(AI6:BK6)</f>
        <v>54.99242870817875</v>
      </c>
      <c r="BM6" s="178">
        <f t="shared" ref="BM6:BM38" si="4">RANK(BL6,BL$5:BL$38)</f>
        <v>29</v>
      </c>
      <c r="BN6" s="463"/>
      <c r="BO6" s="183">
        <v>102</v>
      </c>
      <c r="BP6" s="176">
        <v>103</v>
      </c>
      <c r="BQ6" s="176"/>
      <c r="BR6" s="176"/>
      <c r="BS6" s="176"/>
      <c r="BT6" s="176">
        <v>91</v>
      </c>
      <c r="BU6" s="176">
        <v>96</v>
      </c>
      <c r="BV6" s="176"/>
      <c r="BW6" s="176">
        <v>129.05000000000001</v>
      </c>
      <c r="BX6" s="176"/>
      <c r="BY6" s="176">
        <v>127</v>
      </c>
      <c r="BZ6" s="176">
        <v>109</v>
      </c>
      <c r="CA6" s="176">
        <v>117.26347956865379</v>
      </c>
      <c r="CB6" s="176">
        <v>107.16543535916361</v>
      </c>
      <c r="CC6" s="176">
        <v>81</v>
      </c>
      <c r="CD6" s="176">
        <v>112</v>
      </c>
      <c r="CE6" s="176">
        <v>108.7</v>
      </c>
      <c r="CF6" s="176">
        <v>92</v>
      </c>
      <c r="CG6" s="176"/>
      <c r="CH6" s="176">
        <v>109</v>
      </c>
      <c r="CI6" s="209"/>
      <c r="CJ6" s="209">
        <v>119.5</v>
      </c>
      <c r="CK6" s="176">
        <v>109</v>
      </c>
      <c r="CL6" s="176"/>
      <c r="CM6" s="176"/>
      <c r="CN6" s="176"/>
      <c r="CO6" s="185">
        <f>AVERAGE(BO6:CN6)</f>
        <v>107.04243218298859</v>
      </c>
      <c r="CP6" s="178">
        <f t="shared" ref="CP6:CP38" si="5">RANK(CO6,CO$5:CO$38,1)</f>
        <v>6</v>
      </c>
      <c r="CQ6" s="221"/>
      <c r="CR6" s="183"/>
      <c r="CS6" s="181">
        <v>38</v>
      </c>
      <c r="CT6" s="181">
        <v>33.5</v>
      </c>
      <c r="CU6" s="181"/>
      <c r="CV6" s="176"/>
      <c r="CW6" s="176">
        <v>37</v>
      </c>
      <c r="CX6" s="176">
        <v>34</v>
      </c>
      <c r="CY6" s="176">
        <v>45.956000000000003</v>
      </c>
      <c r="CZ6" s="176">
        <v>35</v>
      </c>
      <c r="DA6" s="176">
        <v>33.446433714121142</v>
      </c>
      <c r="DB6" s="176">
        <v>39.415886589065018</v>
      </c>
      <c r="DC6" s="176">
        <v>37</v>
      </c>
      <c r="DD6" s="176">
        <v>37</v>
      </c>
      <c r="DE6" s="176">
        <v>30</v>
      </c>
      <c r="DF6" s="176"/>
      <c r="DG6" s="176"/>
      <c r="DH6" s="176"/>
      <c r="DI6" s="186">
        <v>35</v>
      </c>
      <c r="DJ6" s="176">
        <v>29</v>
      </c>
      <c r="DK6" s="176">
        <v>31.5</v>
      </c>
      <c r="DL6" s="176"/>
      <c r="DM6" s="176"/>
      <c r="DN6" s="185">
        <f>AVERAGE(CR6:DM6)</f>
        <v>35.415594307370441</v>
      </c>
      <c r="DO6" s="178">
        <f t="shared" ref="DO6:DO38" si="6">RANK(DN6,DN$5:DN$38,1)</f>
        <v>20</v>
      </c>
      <c r="DP6" s="182"/>
      <c r="DQ6" s="188"/>
      <c r="DR6" s="189">
        <v>1.5</v>
      </c>
      <c r="DS6" s="189"/>
      <c r="DT6" s="189"/>
      <c r="DU6" s="189">
        <v>1</v>
      </c>
      <c r="DV6" s="190">
        <v>3</v>
      </c>
      <c r="DW6" s="189">
        <v>7</v>
      </c>
      <c r="DX6" s="189">
        <v>4.5</v>
      </c>
      <c r="DY6" s="189">
        <v>1.5</v>
      </c>
      <c r="DZ6" s="190">
        <v>3.3</v>
      </c>
      <c r="EA6" s="190"/>
      <c r="EB6" s="190"/>
      <c r="EC6" s="190">
        <v>3</v>
      </c>
      <c r="ED6" s="190">
        <v>2.5</v>
      </c>
      <c r="EE6" s="190">
        <v>0</v>
      </c>
      <c r="EF6" s="176"/>
      <c r="EG6" s="176"/>
      <c r="EH6" s="177">
        <f>AVERAGE(DQ6:EG6)</f>
        <v>2.73</v>
      </c>
      <c r="EI6" s="178">
        <f t="shared" ref="EI6:EI38" si="7">RANK(EH6,EH$5:EH$38,1)</f>
        <v>27</v>
      </c>
      <c r="EJ6" s="182"/>
      <c r="EK6" s="188"/>
      <c r="EL6" s="189"/>
      <c r="EM6" s="189"/>
      <c r="EN6" s="189"/>
      <c r="EO6" s="189"/>
      <c r="EP6" s="192"/>
      <c r="EQ6" s="180"/>
      <c r="ER6" s="804"/>
      <c r="ES6" s="189">
        <v>0</v>
      </c>
      <c r="ET6" s="189">
        <v>3</v>
      </c>
      <c r="EU6" s="190">
        <v>0</v>
      </c>
      <c r="EV6" s="190">
        <v>2.1120000000000001</v>
      </c>
      <c r="EW6" s="190">
        <v>0</v>
      </c>
      <c r="EX6" s="190">
        <v>3</v>
      </c>
      <c r="EY6" s="190">
        <v>1.14375</v>
      </c>
      <c r="EZ6" s="190"/>
      <c r="FA6" s="190"/>
      <c r="FB6" s="190"/>
      <c r="FC6" s="190">
        <v>1</v>
      </c>
      <c r="FD6" s="190">
        <v>1.5</v>
      </c>
      <c r="FE6" s="190"/>
      <c r="FF6" s="177">
        <f t="shared" ref="FF6:FF38" si="8">AVERAGE(ES6:FE6)</f>
        <v>1.3061944444444444</v>
      </c>
      <c r="FG6" s="179">
        <f t="shared" ref="FG6:FG38" si="9">RANK(FF6,FF$5:FF$38,1)</f>
        <v>20</v>
      </c>
      <c r="FH6" s="218"/>
      <c r="FI6" s="181">
        <v>9</v>
      </c>
      <c r="FJ6" s="181">
        <v>9</v>
      </c>
      <c r="FK6" s="176">
        <v>6.2969999999999997</v>
      </c>
      <c r="FL6" s="194">
        <v>1.5</v>
      </c>
      <c r="FM6" s="176">
        <v>2.0249999999999999</v>
      </c>
      <c r="FN6" s="176">
        <v>6</v>
      </c>
      <c r="FO6" s="176">
        <v>4</v>
      </c>
      <c r="FP6" s="176">
        <v>5</v>
      </c>
      <c r="FQ6" s="176">
        <v>2.7</v>
      </c>
      <c r="FR6" s="177">
        <f>AVERAGE(FI6:FQ6)</f>
        <v>5.0580000000000007</v>
      </c>
      <c r="FS6" s="193">
        <f t="shared" ref="FS6:FS38" si="10">RANK(FR6,FR$5:FR$38,1)</f>
        <v>29</v>
      </c>
      <c r="FT6" s="446"/>
      <c r="FU6" s="195"/>
      <c r="FV6" s="196"/>
      <c r="FW6" s="197"/>
      <c r="FX6" s="198"/>
      <c r="FY6" s="189">
        <v>5</v>
      </c>
      <c r="FZ6" s="189"/>
      <c r="GA6" s="189"/>
      <c r="GB6" s="190"/>
      <c r="GC6" s="190"/>
      <c r="GD6" s="190"/>
      <c r="GE6" s="190">
        <v>5.5</v>
      </c>
      <c r="GF6" s="190"/>
      <c r="GG6" s="177">
        <f t="shared" ref="GG6:GG38" si="11">AVERAGE(FY6:GF6)</f>
        <v>5.25</v>
      </c>
      <c r="GH6" s="178">
        <f t="shared" ref="GH6:GH38" si="12">RANK(GG6,GG$5:GG$38,1)</f>
        <v>30</v>
      </c>
      <c r="GI6" s="192">
        <v>4</v>
      </c>
      <c r="GJ6" s="192"/>
      <c r="GK6" s="210">
        <f t="shared" ref="GK6:GK38" si="13">AVERAGE(GI6,GJ6)</f>
        <v>4</v>
      </c>
      <c r="GL6" s="188"/>
      <c r="GM6" s="189"/>
      <c r="GN6" s="190"/>
      <c r="GO6" s="177" t="e">
        <f t="shared" ref="GO6:GO38" si="14">AVERAGE(GL6:GN6)</f>
        <v>#DIV/0!</v>
      </c>
      <c r="GP6" s="188"/>
      <c r="GQ6" s="189"/>
      <c r="GR6" s="190"/>
      <c r="GS6" s="177" t="e">
        <f t="shared" ref="GS6:GS38" si="15">AVERAGE(GP6:GR6)</f>
        <v>#DIV/0!</v>
      </c>
      <c r="GT6" s="188">
        <v>0</v>
      </c>
      <c r="GU6" s="189">
        <v>5.5</v>
      </c>
      <c r="GV6" s="190">
        <v>6</v>
      </c>
      <c r="GW6" s="190">
        <v>4.7</v>
      </c>
      <c r="GX6" s="190">
        <v>3</v>
      </c>
      <c r="GY6" s="177">
        <f t="shared" ref="GY6:GY38" si="16">AVERAGE(GT6:GX6)</f>
        <v>3.84</v>
      </c>
      <c r="GZ6" s="188">
        <v>3</v>
      </c>
      <c r="HA6" s="189">
        <v>6</v>
      </c>
      <c r="HB6" s="189">
        <v>3</v>
      </c>
      <c r="HC6" s="190"/>
      <c r="HD6" s="189">
        <v>5.5</v>
      </c>
      <c r="HE6" s="190"/>
      <c r="HF6" s="203">
        <f>AVERAGE(GZ6:HE6)</f>
        <v>4.375</v>
      </c>
      <c r="HG6" s="188">
        <v>6</v>
      </c>
      <c r="HH6" s="189">
        <v>2</v>
      </c>
      <c r="HI6" s="189"/>
      <c r="HJ6" s="190">
        <v>1</v>
      </c>
      <c r="HK6" s="211">
        <v>7.117</v>
      </c>
      <c r="HL6" s="204"/>
      <c r="HM6" s="204"/>
      <c r="HN6" s="205">
        <f t="shared" ref="HN6:HN38" si="17">AVERAGE(HG6:HM6)</f>
        <v>4.0292500000000002</v>
      </c>
      <c r="HO6" s="188"/>
      <c r="HP6" s="190"/>
      <c r="HQ6" s="190"/>
      <c r="HR6" s="190"/>
      <c r="HS6" s="212" t="e">
        <f t="shared" ref="HS6:HS38" si="18">AVERAGE(HO6:HR6)</f>
        <v>#DIV/0!</v>
      </c>
      <c r="HT6" s="183">
        <v>0</v>
      </c>
      <c r="HU6" s="181">
        <v>0</v>
      </c>
      <c r="HV6" s="181"/>
      <c r="HW6" s="176">
        <v>0</v>
      </c>
      <c r="HX6" s="451">
        <v>0</v>
      </c>
      <c r="HY6" s="929">
        <v>6.3819999999999997</v>
      </c>
      <c r="HZ6" s="207">
        <v>7</v>
      </c>
      <c r="IA6" s="208">
        <v>5</v>
      </c>
    </row>
    <row r="7" spans="1:235" ht="12" customHeight="1" x14ac:dyDescent="0.25">
      <c r="A7" s="174">
        <f>uss16ent!A6</f>
        <v>2</v>
      </c>
      <c r="B7" s="175" t="str">
        <f>uss16ent!B6</f>
        <v>Jamestown</v>
      </c>
      <c r="C7" s="176">
        <v>69.33</v>
      </c>
      <c r="D7" s="176">
        <v>65.599999999999994</v>
      </c>
      <c r="E7" s="176"/>
      <c r="F7" s="176">
        <v>62.75</v>
      </c>
      <c r="G7" s="176">
        <v>72</v>
      </c>
      <c r="H7" s="176">
        <v>70.099999999999994</v>
      </c>
      <c r="I7" s="176">
        <v>117.205</v>
      </c>
      <c r="J7" s="176">
        <v>75.7</v>
      </c>
      <c r="K7" s="176">
        <v>76.099999999999994</v>
      </c>
      <c r="L7" s="176">
        <v>65.958001494999991</v>
      </c>
      <c r="M7" s="176">
        <v>47.116704109964523</v>
      </c>
      <c r="N7" s="176">
        <v>96.635783164702758</v>
      </c>
      <c r="O7" s="176">
        <v>49.788157931034476</v>
      </c>
      <c r="P7" s="176">
        <v>46.653623448275852</v>
      </c>
      <c r="Q7" s="176">
        <v>58.716000000000001</v>
      </c>
      <c r="R7" s="176">
        <v>58.8</v>
      </c>
      <c r="S7" s="176">
        <v>54.319432399999997</v>
      </c>
      <c r="T7" s="176"/>
      <c r="U7" s="176"/>
      <c r="V7" s="176">
        <v>32.078689699999998</v>
      </c>
      <c r="W7" s="176"/>
      <c r="X7" s="176">
        <v>92.1</v>
      </c>
      <c r="Y7" s="176">
        <v>56.7</v>
      </c>
      <c r="Z7" s="176">
        <v>63.18</v>
      </c>
      <c r="AA7" s="176">
        <v>42.954999999999998</v>
      </c>
      <c r="AB7" s="176"/>
      <c r="AC7" s="176"/>
      <c r="AD7" s="177">
        <f t="shared" si="0"/>
        <v>65.418399630903693</v>
      </c>
      <c r="AE7" s="178">
        <f t="shared" si="1"/>
        <v>17</v>
      </c>
      <c r="AF7" s="177">
        <f t="shared" si="2"/>
        <v>66.606631981034482</v>
      </c>
      <c r="AG7" s="179">
        <f t="shared" si="3"/>
        <v>18</v>
      </c>
      <c r="AH7" s="459"/>
      <c r="AI7" s="180">
        <v>59</v>
      </c>
      <c r="AJ7" s="181">
        <v>55.9</v>
      </c>
      <c r="AK7" s="181"/>
      <c r="AL7" s="176"/>
      <c r="AM7" s="176">
        <v>60.2</v>
      </c>
      <c r="AN7" s="176">
        <v>62.1</v>
      </c>
      <c r="AO7" s="176"/>
      <c r="AP7" s="176"/>
      <c r="AQ7" s="176">
        <v>56.4</v>
      </c>
      <c r="AR7" s="176">
        <v>55.905999999999999</v>
      </c>
      <c r="AS7" s="176">
        <v>61.709608000000003</v>
      </c>
      <c r="AT7" s="176">
        <v>54.335246361882774</v>
      </c>
      <c r="AU7" s="176">
        <v>55.077664005561481</v>
      </c>
      <c r="AV7" s="176">
        <v>57</v>
      </c>
      <c r="AW7" s="181">
        <v>56.45</v>
      </c>
      <c r="AX7" s="181">
        <v>53.900000000000006</v>
      </c>
      <c r="AY7" s="176">
        <v>61.162770000000002</v>
      </c>
      <c r="AZ7" s="176">
        <v>59.7</v>
      </c>
      <c r="BA7" s="176">
        <v>55</v>
      </c>
      <c r="BB7" s="176"/>
      <c r="BC7" s="176"/>
      <c r="BD7" s="176">
        <v>60.9</v>
      </c>
      <c r="BE7" s="176"/>
      <c r="BF7" s="176">
        <v>59</v>
      </c>
      <c r="BG7" s="176"/>
      <c r="BH7" s="176"/>
      <c r="BI7" s="176">
        <v>56.85</v>
      </c>
      <c r="BJ7" s="176">
        <v>58.85</v>
      </c>
      <c r="BK7" s="176"/>
      <c r="BL7" s="177">
        <f>AVERAGE(AI7:BK7)</f>
        <v>57.865330966707596</v>
      </c>
      <c r="BM7" s="178">
        <f t="shared" si="4"/>
        <v>4</v>
      </c>
      <c r="BN7" s="463"/>
      <c r="BO7" s="183">
        <v>101</v>
      </c>
      <c r="BP7" s="176">
        <v>98</v>
      </c>
      <c r="BQ7" s="176"/>
      <c r="BR7" s="176"/>
      <c r="BS7" s="176"/>
      <c r="BT7" s="176">
        <v>87</v>
      </c>
      <c r="BU7" s="176">
        <v>92</v>
      </c>
      <c r="BV7" s="176"/>
      <c r="BW7" s="176">
        <v>125.377</v>
      </c>
      <c r="BX7" s="176"/>
      <c r="BY7" s="176">
        <v>126</v>
      </c>
      <c r="BZ7" s="176">
        <v>107</v>
      </c>
      <c r="CA7" s="176">
        <v>115.23477648715242</v>
      </c>
      <c r="CB7" s="176">
        <v>105.71723955288928</v>
      </c>
      <c r="CC7" s="176">
        <v>81</v>
      </c>
      <c r="CD7" s="176">
        <v>109</v>
      </c>
      <c r="CE7" s="176">
        <v>108.7</v>
      </c>
      <c r="CF7" s="176">
        <v>91</v>
      </c>
      <c r="CG7" s="176"/>
      <c r="CH7" s="176">
        <v>104</v>
      </c>
      <c r="CI7" s="209"/>
      <c r="CJ7" s="209">
        <v>118</v>
      </c>
      <c r="CK7" s="176">
        <v>100.5</v>
      </c>
      <c r="CL7" s="176"/>
      <c r="CM7" s="176"/>
      <c r="CN7" s="176"/>
      <c r="CO7" s="185">
        <f>AVERAGE(BO7:CN7)</f>
        <v>104.3455635025026</v>
      </c>
      <c r="CP7" s="178">
        <f t="shared" si="5"/>
        <v>1</v>
      </c>
      <c r="CQ7" s="221"/>
      <c r="CR7" s="183"/>
      <c r="CS7" s="181">
        <v>34.333333333333336</v>
      </c>
      <c r="CT7" s="181">
        <v>33.5</v>
      </c>
      <c r="CU7" s="181"/>
      <c r="CV7" s="176"/>
      <c r="CW7" s="176">
        <v>36</v>
      </c>
      <c r="CX7" s="176">
        <v>32</v>
      </c>
      <c r="CY7" s="176">
        <v>40.984999999999999</v>
      </c>
      <c r="CZ7" s="176">
        <v>36</v>
      </c>
      <c r="DA7" s="176">
        <v>29.642171450513636</v>
      </c>
      <c r="DB7" s="176">
        <v>35.234291169349241</v>
      </c>
      <c r="DC7" s="176">
        <v>34</v>
      </c>
      <c r="DD7" s="176">
        <v>36</v>
      </c>
      <c r="DE7" s="176">
        <v>30</v>
      </c>
      <c r="DF7" s="176"/>
      <c r="DG7" s="176"/>
      <c r="DH7" s="176"/>
      <c r="DI7" s="186">
        <v>31</v>
      </c>
      <c r="DJ7" s="176">
        <v>26</v>
      </c>
      <c r="DK7" s="176">
        <v>28</v>
      </c>
      <c r="DL7" s="176"/>
      <c r="DM7" s="176"/>
      <c r="DN7" s="185">
        <f>AVERAGE(CR7:DM7)</f>
        <v>33.04962828237116</v>
      </c>
      <c r="DO7" s="178">
        <f t="shared" si="6"/>
        <v>5</v>
      </c>
      <c r="DP7" s="182"/>
      <c r="DQ7" s="188"/>
      <c r="DR7" s="189">
        <v>0</v>
      </c>
      <c r="DS7" s="189"/>
      <c r="DT7" s="189"/>
      <c r="DU7" s="189">
        <v>1.667</v>
      </c>
      <c r="DV7" s="190">
        <v>3</v>
      </c>
      <c r="DW7" s="189">
        <v>0</v>
      </c>
      <c r="DX7" s="189">
        <v>3</v>
      </c>
      <c r="DY7" s="189">
        <v>1</v>
      </c>
      <c r="DZ7" s="190">
        <v>3.3</v>
      </c>
      <c r="EA7" s="190"/>
      <c r="EB7" s="190"/>
      <c r="EC7" s="190">
        <v>0</v>
      </c>
      <c r="ED7" s="190">
        <v>2</v>
      </c>
      <c r="EE7" s="190">
        <v>0</v>
      </c>
      <c r="EF7" s="176"/>
      <c r="EG7" s="176"/>
      <c r="EH7" s="177">
        <f>AVERAGE(DQ7:EG7)</f>
        <v>1.3966999999999998</v>
      </c>
      <c r="EI7" s="178">
        <f t="shared" si="7"/>
        <v>12</v>
      </c>
      <c r="EJ7" s="182"/>
      <c r="EK7" s="188"/>
      <c r="EL7" s="189"/>
      <c r="EM7" s="189"/>
      <c r="EN7" s="189"/>
      <c r="EO7" s="189"/>
      <c r="EP7" s="192"/>
      <c r="EQ7" s="180"/>
      <c r="ER7" s="804"/>
      <c r="ES7" s="189">
        <v>0</v>
      </c>
      <c r="ET7" s="189">
        <v>0</v>
      </c>
      <c r="EU7" s="190">
        <v>1</v>
      </c>
      <c r="EV7" s="190">
        <v>2.2120000000000002</v>
      </c>
      <c r="EW7" s="190">
        <v>0</v>
      </c>
      <c r="EX7" s="190">
        <v>2</v>
      </c>
      <c r="EY7" s="190">
        <v>0.80625000000000002</v>
      </c>
      <c r="EZ7" s="190"/>
      <c r="FA7" s="190"/>
      <c r="FB7" s="190"/>
      <c r="FC7" s="190">
        <v>1</v>
      </c>
      <c r="FD7" s="190">
        <v>3</v>
      </c>
      <c r="FE7" s="190"/>
      <c r="FF7" s="177">
        <f t="shared" si="8"/>
        <v>1.1131388888888889</v>
      </c>
      <c r="FG7" s="179">
        <f t="shared" si="9"/>
        <v>17</v>
      </c>
      <c r="FH7" s="218"/>
      <c r="FI7" s="181">
        <v>0</v>
      </c>
      <c r="FJ7" s="181">
        <v>0</v>
      </c>
      <c r="FK7" s="176">
        <v>0.98799999999999999</v>
      </c>
      <c r="FL7" s="194">
        <v>2</v>
      </c>
      <c r="FM7" s="176">
        <v>0.75</v>
      </c>
      <c r="FN7" s="176">
        <v>2.5</v>
      </c>
      <c r="FO7" s="176">
        <v>3</v>
      </c>
      <c r="FP7" s="176">
        <v>5</v>
      </c>
      <c r="FQ7" s="176">
        <v>0</v>
      </c>
      <c r="FR7" s="177">
        <f t="shared" ref="FR7:FR38" si="19">AVERAGE(FI7:FQ7)</f>
        <v>1.5819999999999999</v>
      </c>
      <c r="FS7" s="193">
        <f t="shared" si="10"/>
        <v>15</v>
      </c>
      <c r="FT7" s="446"/>
      <c r="FU7" s="195"/>
      <c r="FV7" s="196"/>
      <c r="FW7" s="197"/>
      <c r="FX7" s="198"/>
      <c r="FY7" s="189">
        <v>0</v>
      </c>
      <c r="FZ7" s="189"/>
      <c r="GA7" s="189"/>
      <c r="GB7" s="190"/>
      <c r="GC7" s="190"/>
      <c r="GD7" s="190"/>
      <c r="GE7" s="190">
        <v>4</v>
      </c>
      <c r="GF7" s="190"/>
      <c r="GG7" s="177">
        <f t="shared" ref="GG7" si="20">AVERAGE(FY7:GF7)</f>
        <v>2</v>
      </c>
      <c r="GH7" s="178">
        <f t="shared" si="12"/>
        <v>14</v>
      </c>
      <c r="GI7" s="192">
        <v>4</v>
      </c>
      <c r="GJ7" s="192"/>
      <c r="GK7" s="210">
        <f t="shared" ref="GK7" si="21">AVERAGE(GI7,GJ7)</f>
        <v>4</v>
      </c>
      <c r="GL7" s="188"/>
      <c r="GM7" s="189"/>
      <c r="GN7" s="190"/>
      <c r="GO7" s="177" t="e">
        <f t="shared" ref="GO7" si="22">AVERAGE(GL7:GN7)</f>
        <v>#DIV/0!</v>
      </c>
      <c r="GP7" s="188"/>
      <c r="GQ7" s="189"/>
      <c r="GR7" s="190"/>
      <c r="GS7" s="177" t="e">
        <f t="shared" ref="GS7" si="23">AVERAGE(GP7:GR7)</f>
        <v>#DIV/0!</v>
      </c>
      <c r="GT7" s="188">
        <v>0</v>
      </c>
      <c r="GU7" s="189">
        <v>2</v>
      </c>
      <c r="GV7" s="190">
        <v>6.5</v>
      </c>
      <c r="GW7" s="190">
        <v>2.7</v>
      </c>
      <c r="GX7" s="190">
        <v>0</v>
      </c>
      <c r="GY7" s="177">
        <f t="shared" ref="GY7" si="24">AVERAGE(GT7:GX7)</f>
        <v>2.2399999999999998</v>
      </c>
      <c r="GZ7" s="188">
        <v>3.5</v>
      </c>
      <c r="HA7" s="189">
        <v>3</v>
      </c>
      <c r="HB7" s="189">
        <v>6</v>
      </c>
      <c r="HC7" s="190"/>
      <c r="HD7" s="189">
        <v>6.5</v>
      </c>
      <c r="HE7" s="190"/>
      <c r="HF7" s="203">
        <f>AVERAGE(GZ7:HE7)</f>
        <v>4.75</v>
      </c>
      <c r="HG7" s="188">
        <v>0</v>
      </c>
      <c r="HH7" s="189">
        <v>1</v>
      </c>
      <c r="HI7" s="189"/>
      <c r="HJ7" s="190">
        <v>1</v>
      </c>
      <c r="HK7" s="211">
        <v>4.117</v>
      </c>
      <c r="HL7" s="204"/>
      <c r="HM7" s="204"/>
      <c r="HN7" s="205">
        <f t="shared" ref="HN7" si="25">AVERAGE(HG7:HM7)</f>
        <v>1.52925</v>
      </c>
      <c r="HO7" s="188"/>
      <c r="HP7" s="190"/>
      <c r="HQ7" s="190"/>
      <c r="HR7" s="190"/>
      <c r="HS7" s="212" t="e">
        <f t="shared" ref="HS7" si="26">AVERAGE(HO7:HR7)</f>
        <v>#DIV/0!</v>
      </c>
      <c r="HT7" s="183">
        <v>100</v>
      </c>
      <c r="HU7" s="181">
        <v>100</v>
      </c>
      <c r="HV7" s="181"/>
      <c r="HW7" s="176">
        <v>0</v>
      </c>
      <c r="HX7" s="451">
        <v>0</v>
      </c>
      <c r="HY7" s="929">
        <v>4.4059999999999997</v>
      </c>
      <c r="HZ7" s="207">
        <v>7</v>
      </c>
      <c r="IA7" s="208">
        <v>3</v>
      </c>
    </row>
    <row r="8" spans="1:235" ht="12" customHeight="1" x14ac:dyDescent="0.25">
      <c r="A8" s="174">
        <f>uss16ent!A7</f>
        <v>3</v>
      </c>
      <c r="B8" s="175" t="str">
        <f>uss16ent!B7</f>
        <v>Hilliard</v>
      </c>
      <c r="C8" s="176">
        <v>81.55</v>
      </c>
      <c r="D8" s="176">
        <v>96.2</v>
      </c>
      <c r="E8" s="176"/>
      <c r="F8" s="176">
        <v>53.9</v>
      </c>
      <c r="G8" s="176">
        <v>78</v>
      </c>
      <c r="H8" s="176">
        <v>75.8</v>
      </c>
      <c r="I8" s="176">
        <v>130.93</v>
      </c>
      <c r="J8" s="176">
        <v>109.9</v>
      </c>
      <c r="K8" s="176">
        <v>85.1</v>
      </c>
      <c r="L8" s="176">
        <v>70.716619469999998</v>
      </c>
      <c r="M8" s="176">
        <v>67.95335018260289</v>
      </c>
      <c r="N8" s="176">
        <v>106.96433370679945</v>
      </c>
      <c r="O8" s="176">
        <v>23.021161609195403</v>
      </c>
      <c r="P8" s="176">
        <v>37.149879310344829</v>
      </c>
      <c r="Q8" s="176">
        <v>75.096000000000004</v>
      </c>
      <c r="R8" s="176">
        <v>82.8</v>
      </c>
      <c r="S8" s="176">
        <v>61.757547299999999</v>
      </c>
      <c r="T8" s="176"/>
      <c r="U8" s="176"/>
      <c r="V8" s="176">
        <v>44.855984900000003</v>
      </c>
      <c r="W8" s="176"/>
      <c r="X8" s="176">
        <v>104.4</v>
      </c>
      <c r="Y8" s="176">
        <v>62.8</v>
      </c>
      <c r="Z8" s="176">
        <v>92.57</v>
      </c>
      <c r="AA8" s="176">
        <v>71.819999999999993</v>
      </c>
      <c r="AB8" s="176"/>
      <c r="AC8" s="176"/>
      <c r="AD8" s="177">
        <f t="shared" si="0"/>
        <v>76.823089356140116</v>
      </c>
      <c r="AE8" s="178">
        <f t="shared" si="1"/>
        <v>1</v>
      </c>
      <c r="AF8" s="177">
        <f t="shared" si="2"/>
        <v>73.594678326293106</v>
      </c>
      <c r="AG8" s="179">
        <f t="shared" si="3"/>
        <v>6</v>
      </c>
      <c r="AH8" s="459"/>
      <c r="AI8" s="180">
        <v>57.3</v>
      </c>
      <c r="AJ8" s="181">
        <v>55.2</v>
      </c>
      <c r="AK8" s="181"/>
      <c r="AL8" s="176"/>
      <c r="AM8" s="176">
        <v>60.2</v>
      </c>
      <c r="AN8" s="176">
        <v>57.1</v>
      </c>
      <c r="AO8" s="176"/>
      <c r="AP8" s="176"/>
      <c r="AQ8" s="176">
        <v>60.5</v>
      </c>
      <c r="AR8" s="176">
        <v>55.445</v>
      </c>
      <c r="AS8" s="176">
        <v>58.457651000000006</v>
      </c>
      <c r="AT8" s="176">
        <v>55.875651303437799</v>
      </c>
      <c r="AU8" s="176">
        <v>53.159824216501278</v>
      </c>
      <c r="AV8" s="176">
        <v>54.2</v>
      </c>
      <c r="AW8" s="181">
        <v>52.6</v>
      </c>
      <c r="AX8" s="181">
        <v>49.9</v>
      </c>
      <c r="AY8" s="176">
        <v>52.18244</v>
      </c>
      <c r="AZ8" s="176">
        <v>59.4</v>
      </c>
      <c r="BA8" s="176">
        <v>56</v>
      </c>
      <c r="BB8" s="176"/>
      <c r="BC8" s="176"/>
      <c r="BD8" s="176">
        <v>58.8</v>
      </c>
      <c r="BE8" s="176"/>
      <c r="BF8" s="176">
        <v>59</v>
      </c>
      <c r="BG8" s="176"/>
      <c r="BH8" s="176"/>
      <c r="BI8" s="176">
        <v>54.75</v>
      </c>
      <c r="BJ8" s="176">
        <v>59.9</v>
      </c>
      <c r="BK8" s="176"/>
      <c r="BL8" s="177">
        <f>AVERAGE(AI8:BK8)</f>
        <v>56.314240343154687</v>
      </c>
      <c r="BM8" s="178">
        <f t="shared" si="4"/>
        <v>20</v>
      </c>
      <c r="BN8" s="463"/>
      <c r="BO8" s="183">
        <v>110</v>
      </c>
      <c r="BP8" s="176">
        <v>107</v>
      </c>
      <c r="BQ8" s="176"/>
      <c r="BR8" s="176"/>
      <c r="BS8" s="176"/>
      <c r="BT8" s="176">
        <v>105</v>
      </c>
      <c r="BU8" s="176">
        <v>106</v>
      </c>
      <c r="BV8" s="176"/>
      <c r="BW8" s="176">
        <v>128.37100000000001</v>
      </c>
      <c r="BX8" s="176"/>
      <c r="BY8" s="176">
        <v>128</v>
      </c>
      <c r="BZ8" s="176">
        <v>113</v>
      </c>
      <c r="CA8" s="176">
        <v>119.46694505775815</v>
      </c>
      <c r="CB8" s="176">
        <v>112.76951539235777</v>
      </c>
      <c r="CC8" s="176">
        <v>99.5</v>
      </c>
      <c r="CD8" s="176">
        <v>117</v>
      </c>
      <c r="CE8" s="176">
        <v>113</v>
      </c>
      <c r="CF8" s="176">
        <v>104</v>
      </c>
      <c r="CG8" s="176"/>
      <c r="CH8" s="176">
        <v>114</v>
      </c>
      <c r="CI8" s="209"/>
      <c r="CJ8" s="209">
        <v>123.5</v>
      </c>
      <c r="CK8" s="176">
        <v>114.5</v>
      </c>
      <c r="CL8" s="176"/>
      <c r="CM8" s="176"/>
      <c r="CN8" s="176"/>
      <c r="CO8" s="185">
        <f>AVERAGE(BO8:CN8)</f>
        <v>113.44421627813225</v>
      </c>
      <c r="CP8" s="178">
        <f t="shared" si="5"/>
        <v>24</v>
      </c>
      <c r="CQ8" s="221"/>
      <c r="CR8" s="183"/>
      <c r="CS8" s="181">
        <v>36.333333333333336</v>
      </c>
      <c r="CT8" s="181">
        <v>34.5</v>
      </c>
      <c r="CU8" s="181"/>
      <c r="CV8" s="176"/>
      <c r="CW8" s="176">
        <v>30</v>
      </c>
      <c r="CX8" s="176">
        <v>39</v>
      </c>
      <c r="CY8" s="176">
        <v>46.213000000000001</v>
      </c>
      <c r="CZ8" s="176">
        <v>41</v>
      </c>
      <c r="DA8" s="176">
        <v>29.964673130459843</v>
      </c>
      <c r="DB8" s="176">
        <v>40.309983516424928</v>
      </c>
      <c r="DC8" s="176">
        <v>42</v>
      </c>
      <c r="DD8" s="176">
        <v>40</v>
      </c>
      <c r="DE8" s="176">
        <v>29</v>
      </c>
      <c r="DF8" s="176"/>
      <c r="DG8" s="176"/>
      <c r="DH8" s="176"/>
      <c r="DI8" s="186">
        <v>33</v>
      </c>
      <c r="DJ8" s="176">
        <v>31.5</v>
      </c>
      <c r="DK8" s="176">
        <v>31</v>
      </c>
      <c r="DL8" s="176"/>
      <c r="DM8" s="176"/>
      <c r="DN8" s="185">
        <f>AVERAGE(CR8:DM8)</f>
        <v>35.987213570015584</v>
      </c>
      <c r="DO8" s="178">
        <f t="shared" si="6"/>
        <v>24</v>
      </c>
      <c r="DP8" s="182"/>
      <c r="DQ8" s="188"/>
      <c r="DR8" s="189">
        <v>0</v>
      </c>
      <c r="DS8" s="189"/>
      <c r="DT8" s="189"/>
      <c r="DU8" s="189">
        <v>1</v>
      </c>
      <c r="DV8" s="190">
        <v>1</v>
      </c>
      <c r="DW8" s="189">
        <v>0</v>
      </c>
      <c r="DX8" s="189">
        <v>5.5</v>
      </c>
      <c r="DY8" s="189">
        <v>1.5</v>
      </c>
      <c r="DZ8" s="190">
        <v>1.7</v>
      </c>
      <c r="EA8" s="190"/>
      <c r="EB8" s="190"/>
      <c r="EC8" s="190">
        <v>0</v>
      </c>
      <c r="ED8" s="190">
        <v>1.5</v>
      </c>
      <c r="EE8" s="190">
        <v>0.5</v>
      </c>
      <c r="EF8" s="176"/>
      <c r="EG8" s="176"/>
      <c r="EH8" s="177">
        <f>AVERAGE(DQ8:EG8)</f>
        <v>1.27</v>
      </c>
      <c r="EI8" s="178">
        <f t="shared" si="7"/>
        <v>10</v>
      </c>
      <c r="EJ8" s="182"/>
      <c r="EK8" s="188"/>
      <c r="EL8" s="189"/>
      <c r="EM8" s="189"/>
      <c r="EN8" s="189"/>
      <c r="EO8" s="189"/>
      <c r="EP8" s="192"/>
      <c r="EQ8" s="180"/>
      <c r="ER8" s="804"/>
      <c r="ES8" s="189">
        <v>6</v>
      </c>
      <c r="ET8" s="189">
        <v>0</v>
      </c>
      <c r="EU8" s="190">
        <v>0</v>
      </c>
      <c r="EV8" s="190">
        <v>2.1</v>
      </c>
      <c r="EW8" s="190">
        <v>2</v>
      </c>
      <c r="EX8" s="190">
        <v>1</v>
      </c>
      <c r="EY8" s="190">
        <v>6.2500000000000003E-3</v>
      </c>
      <c r="EZ8" s="190"/>
      <c r="FA8" s="190"/>
      <c r="FB8" s="190"/>
      <c r="FC8" s="190">
        <v>1</v>
      </c>
      <c r="FD8" s="190">
        <v>2.5</v>
      </c>
      <c r="FE8" s="190"/>
      <c r="FF8" s="177">
        <f t="shared" si="8"/>
        <v>1.6229166666666666</v>
      </c>
      <c r="FG8" s="179">
        <f t="shared" si="9"/>
        <v>22</v>
      </c>
      <c r="FH8" s="218"/>
      <c r="FI8" s="181">
        <v>0</v>
      </c>
      <c r="FJ8" s="181">
        <v>0</v>
      </c>
      <c r="FK8" s="176">
        <v>0.91600000000000004</v>
      </c>
      <c r="FL8" s="194">
        <v>0</v>
      </c>
      <c r="FM8" s="176">
        <v>0</v>
      </c>
      <c r="FN8" s="176">
        <v>1</v>
      </c>
      <c r="FO8" s="176">
        <v>1.5</v>
      </c>
      <c r="FP8" s="176">
        <v>1</v>
      </c>
      <c r="FQ8" s="176">
        <v>0.1</v>
      </c>
      <c r="FR8" s="177">
        <f t="shared" si="19"/>
        <v>0.50177777777777777</v>
      </c>
      <c r="FS8" s="193">
        <f t="shared" si="10"/>
        <v>3</v>
      </c>
      <c r="FT8" s="446"/>
      <c r="FU8" s="195"/>
      <c r="FV8" s="196"/>
      <c r="FW8" s="197"/>
      <c r="FX8" s="198"/>
      <c r="FY8" s="189">
        <v>0</v>
      </c>
      <c r="FZ8" s="189"/>
      <c r="GA8" s="189"/>
      <c r="GB8" s="190"/>
      <c r="GC8" s="190"/>
      <c r="GD8" s="190"/>
      <c r="GE8" s="190">
        <v>4</v>
      </c>
      <c r="GF8" s="190"/>
      <c r="GG8" s="177">
        <f t="shared" si="11"/>
        <v>2</v>
      </c>
      <c r="GH8" s="178">
        <f t="shared" si="12"/>
        <v>14</v>
      </c>
      <c r="GI8" s="192">
        <v>1</v>
      </c>
      <c r="GJ8" s="192"/>
      <c r="GK8" s="210">
        <f t="shared" si="13"/>
        <v>1</v>
      </c>
      <c r="GL8" s="188"/>
      <c r="GM8" s="189"/>
      <c r="GN8" s="190"/>
      <c r="GO8" s="177" t="e">
        <f t="shared" si="14"/>
        <v>#DIV/0!</v>
      </c>
      <c r="GP8" s="188"/>
      <c r="GQ8" s="189"/>
      <c r="GR8" s="190"/>
      <c r="GS8" s="177" t="e">
        <f t="shared" si="15"/>
        <v>#DIV/0!</v>
      </c>
      <c r="GT8" s="188">
        <v>0</v>
      </c>
      <c r="GU8" s="189">
        <v>2.5</v>
      </c>
      <c r="GV8" s="190">
        <v>6</v>
      </c>
      <c r="GW8" s="190">
        <v>2.2999999999999998</v>
      </c>
      <c r="GX8" s="190">
        <v>2</v>
      </c>
      <c r="GY8" s="177">
        <f t="shared" si="16"/>
        <v>2.56</v>
      </c>
      <c r="GZ8" s="188">
        <v>1</v>
      </c>
      <c r="HA8" s="189">
        <v>2</v>
      </c>
      <c r="HB8" s="189">
        <v>0</v>
      </c>
      <c r="HC8" s="190"/>
      <c r="HD8" s="189">
        <v>2</v>
      </c>
      <c r="HE8" s="190"/>
      <c r="HF8" s="203">
        <f>AVERAGE(GZ8:HE8)</f>
        <v>1.25</v>
      </c>
      <c r="HG8" s="188">
        <v>0</v>
      </c>
      <c r="HH8" s="189">
        <v>1</v>
      </c>
      <c r="HI8" s="189"/>
      <c r="HJ8" s="190">
        <v>4</v>
      </c>
      <c r="HK8" s="211">
        <v>3.8919999999999999</v>
      </c>
      <c r="HL8" s="211"/>
      <c r="HM8" s="211"/>
      <c r="HN8" s="212">
        <f t="shared" si="17"/>
        <v>2.2229999999999999</v>
      </c>
      <c r="HO8" s="188"/>
      <c r="HP8" s="190"/>
      <c r="HQ8" s="190"/>
      <c r="HR8" s="190"/>
      <c r="HS8" s="212" t="e">
        <f t="shared" si="18"/>
        <v>#DIV/0!</v>
      </c>
      <c r="HT8" s="183">
        <v>100</v>
      </c>
      <c r="HU8" s="181">
        <v>100</v>
      </c>
      <c r="HV8" s="181"/>
      <c r="HW8" s="176">
        <v>0</v>
      </c>
      <c r="HX8" s="451">
        <v>0</v>
      </c>
      <c r="HY8" s="929">
        <v>3.024</v>
      </c>
      <c r="HZ8" s="207">
        <v>4</v>
      </c>
      <c r="IA8" s="208">
        <v>1</v>
      </c>
    </row>
    <row r="9" spans="1:235" ht="12" customHeight="1" x14ac:dyDescent="0.25">
      <c r="A9" s="174">
        <f>uss16ent!A8</f>
        <v>4</v>
      </c>
      <c r="B9" s="175" t="str">
        <f>uss16ent!B8</f>
        <v>Pioneer Brand 26R41</v>
      </c>
      <c r="C9" s="176">
        <v>82.17</v>
      </c>
      <c r="D9" s="176">
        <v>85</v>
      </c>
      <c r="E9" s="176"/>
      <c r="F9" s="176">
        <v>60.3</v>
      </c>
      <c r="G9" s="176">
        <v>62.1</v>
      </c>
      <c r="H9" s="176">
        <v>65.2</v>
      </c>
      <c r="I9" s="176">
        <v>144.30600000000001</v>
      </c>
      <c r="J9" s="176">
        <v>107.3</v>
      </c>
      <c r="K9" s="176">
        <v>90.4</v>
      </c>
      <c r="L9" s="176">
        <v>74.06336856499999</v>
      </c>
      <c r="M9" s="176">
        <v>88.166626816470952</v>
      </c>
      <c r="N9" s="176">
        <v>89.857663272824126</v>
      </c>
      <c r="O9" s="176">
        <v>25.444642528735628</v>
      </c>
      <c r="P9" s="176">
        <v>39.634241379310346</v>
      </c>
      <c r="Q9" s="176">
        <v>66.087000000000003</v>
      </c>
      <c r="R9" s="176">
        <v>71.3</v>
      </c>
      <c r="S9" s="176">
        <v>40.860006599999998</v>
      </c>
      <c r="T9" s="176"/>
      <c r="U9" s="176"/>
      <c r="V9" s="176">
        <v>36.734978499999997</v>
      </c>
      <c r="W9" s="176"/>
      <c r="X9" s="176">
        <v>78</v>
      </c>
      <c r="Y9" s="176">
        <v>63</v>
      </c>
      <c r="Z9" s="176">
        <v>74.540000000000006</v>
      </c>
      <c r="AA9" s="176">
        <v>63.215000000000003</v>
      </c>
      <c r="AB9" s="176"/>
      <c r="AC9" s="176"/>
      <c r="AD9" s="177">
        <f t="shared" si="0"/>
        <v>71.794263222016227</v>
      </c>
      <c r="AE9" s="178">
        <f t="shared" si="1"/>
        <v>10</v>
      </c>
      <c r="AF9" s="177">
        <f t="shared" si="2"/>
        <v>64.158030997413803</v>
      </c>
      <c r="AG9" s="179">
        <f t="shared" si="3"/>
        <v>19</v>
      </c>
      <c r="AH9" s="459"/>
      <c r="AI9" s="180">
        <v>58.1</v>
      </c>
      <c r="AJ9" s="181">
        <v>54.9</v>
      </c>
      <c r="AK9" s="181"/>
      <c r="AL9" s="176"/>
      <c r="AM9" s="176">
        <v>59.1</v>
      </c>
      <c r="AN9" s="176">
        <v>56.6</v>
      </c>
      <c r="AO9" s="176"/>
      <c r="AP9" s="176"/>
      <c r="AQ9" s="176">
        <v>58.3</v>
      </c>
      <c r="AR9" s="176">
        <v>55.76</v>
      </c>
      <c r="AS9" s="176">
        <v>56.697281000000004</v>
      </c>
      <c r="AT9" s="176">
        <v>55.787549197383136</v>
      </c>
      <c r="AU9" s="176">
        <v>49.882115771682784</v>
      </c>
      <c r="AV9" s="176">
        <v>53.7</v>
      </c>
      <c r="AW9" s="181">
        <v>52.2</v>
      </c>
      <c r="AX9" s="181">
        <v>49.099999999999994</v>
      </c>
      <c r="AY9" s="176">
        <v>53.41769</v>
      </c>
      <c r="AZ9" s="176">
        <v>59.2</v>
      </c>
      <c r="BA9" s="176">
        <v>55.5</v>
      </c>
      <c r="BB9" s="176"/>
      <c r="BC9" s="176"/>
      <c r="BD9" s="176">
        <v>59.3</v>
      </c>
      <c r="BE9" s="176"/>
      <c r="BF9" s="176">
        <v>56.5</v>
      </c>
      <c r="BG9" s="176"/>
      <c r="BH9" s="176"/>
      <c r="BI9" s="176">
        <v>51.95</v>
      </c>
      <c r="BJ9" s="176">
        <v>55.9</v>
      </c>
      <c r="BK9" s="176"/>
      <c r="BL9" s="177">
        <f>AVERAGE(AI9:BK9)</f>
        <v>55.362875577319265</v>
      </c>
      <c r="BM9" s="178">
        <f t="shared" si="4"/>
        <v>27</v>
      </c>
      <c r="BN9" s="463"/>
      <c r="BO9" s="183">
        <v>113</v>
      </c>
      <c r="BP9" s="176">
        <v>111</v>
      </c>
      <c r="BQ9" s="176"/>
      <c r="BR9" s="176"/>
      <c r="BS9" s="176"/>
      <c r="BT9" s="176">
        <v>122</v>
      </c>
      <c r="BU9" s="176">
        <v>103</v>
      </c>
      <c r="BV9" s="176"/>
      <c r="BW9" s="176">
        <v>131.62899999999999</v>
      </c>
      <c r="BX9" s="176"/>
      <c r="BY9" s="176">
        <v>130</v>
      </c>
      <c r="BZ9" s="176">
        <v>114.5</v>
      </c>
      <c r="CA9" s="176">
        <v>121.57743013762021</v>
      </c>
      <c r="CB9" s="176">
        <v>116.27670445945009</v>
      </c>
      <c r="CC9" s="176">
        <v>102</v>
      </c>
      <c r="CD9" s="176">
        <v>124</v>
      </c>
      <c r="CE9" s="176">
        <v>115.7</v>
      </c>
      <c r="CF9" s="176">
        <v>107</v>
      </c>
      <c r="CG9" s="176"/>
      <c r="CH9" s="176">
        <v>117</v>
      </c>
      <c r="CI9" s="209"/>
      <c r="CJ9" s="209">
        <v>126</v>
      </c>
      <c r="CK9" s="176">
        <v>118</v>
      </c>
      <c r="CL9" s="176"/>
      <c r="CM9" s="176"/>
      <c r="CN9" s="176"/>
      <c r="CO9" s="185">
        <f>AVERAGE(BO9:CN9)</f>
        <v>117.0426959123169</v>
      </c>
      <c r="CP9" s="178">
        <f t="shared" si="5"/>
        <v>30</v>
      </c>
      <c r="CQ9" s="221"/>
      <c r="CR9" s="183"/>
      <c r="CS9" s="181">
        <v>33.333333333333336</v>
      </c>
      <c r="CT9" s="181">
        <v>33</v>
      </c>
      <c r="CU9" s="181"/>
      <c r="CV9" s="176"/>
      <c r="CW9" s="176">
        <v>33</v>
      </c>
      <c r="CX9" s="176">
        <v>34</v>
      </c>
      <c r="CY9" s="176">
        <v>41.834000000000003</v>
      </c>
      <c r="CZ9" s="176">
        <v>36</v>
      </c>
      <c r="DA9" s="176">
        <v>31.277124670472087</v>
      </c>
      <c r="DB9" s="176">
        <v>38.072152357791204</v>
      </c>
      <c r="DC9" s="176">
        <v>35.5</v>
      </c>
      <c r="DD9" s="176">
        <v>36</v>
      </c>
      <c r="DE9" s="176">
        <v>24</v>
      </c>
      <c r="DF9" s="176"/>
      <c r="DG9" s="176"/>
      <c r="DH9" s="176"/>
      <c r="DI9" s="186">
        <v>26</v>
      </c>
      <c r="DJ9" s="176">
        <v>29</v>
      </c>
      <c r="DK9" s="176">
        <v>28</v>
      </c>
      <c r="DL9" s="176"/>
      <c r="DM9" s="176"/>
      <c r="DN9" s="185">
        <f>AVERAGE(CR9:DM9)</f>
        <v>32.786900740114042</v>
      </c>
      <c r="DO9" s="178">
        <f t="shared" si="6"/>
        <v>1</v>
      </c>
      <c r="DP9" s="182"/>
      <c r="DQ9" s="188"/>
      <c r="DR9" s="189">
        <v>0</v>
      </c>
      <c r="DS9" s="189"/>
      <c r="DT9" s="189"/>
      <c r="DU9" s="189">
        <v>1</v>
      </c>
      <c r="DV9" s="190">
        <v>2</v>
      </c>
      <c r="DW9" s="189">
        <v>0</v>
      </c>
      <c r="DX9" s="189">
        <v>2</v>
      </c>
      <c r="DY9" s="189">
        <v>1</v>
      </c>
      <c r="DZ9" s="190">
        <v>2</v>
      </c>
      <c r="EA9" s="190"/>
      <c r="EB9" s="190"/>
      <c r="EC9" s="190">
        <v>0</v>
      </c>
      <c r="ED9" s="190">
        <v>0</v>
      </c>
      <c r="EE9" s="190">
        <v>0</v>
      </c>
      <c r="EF9" s="176"/>
      <c r="EG9" s="176"/>
      <c r="EH9" s="177">
        <f>AVERAGE(DQ9:EG9)</f>
        <v>0.8</v>
      </c>
      <c r="EI9" s="178">
        <f t="shared" si="7"/>
        <v>1</v>
      </c>
      <c r="EJ9" s="182"/>
      <c r="EK9" s="188"/>
      <c r="EL9" s="189"/>
      <c r="EM9" s="189"/>
      <c r="EN9" s="189"/>
      <c r="EO9" s="189"/>
      <c r="EP9" s="192"/>
      <c r="EQ9" s="180"/>
      <c r="ER9" s="804"/>
      <c r="ES9" s="189">
        <v>3</v>
      </c>
      <c r="ET9" s="189">
        <v>0</v>
      </c>
      <c r="EU9" s="190">
        <v>0</v>
      </c>
      <c r="EV9" s="190">
        <v>2.6669999999999998</v>
      </c>
      <c r="EW9" s="190">
        <v>1</v>
      </c>
      <c r="EX9" s="190">
        <v>1</v>
      </c>
      <c r="EY9" s="190">
        <v>1.1937500000000001</v>
      </c>
      <c r="EZ9" s="190"/>
      <c r="FA9" s="190"/>
      <c r="FB9" s="190"/>
      <c r="FC9" s="190">
        <v>4.5</v>
      </c>
      <c r="FD9" s="190">
        <v>2</v>
      </c>
      <c r="FE9" s="190"/>
      <c r="FF9" s="177">
        <f t="shared" si="8"/>
        <v>1.70675</v>
      </c>
      <c r="FG9" s="179">
        <f t="shared" si="9"/>
        <v>23</v>
      </c>
      <c r="FH9" s="218"/>
      <c r="FI9" s="181">
        <v>0</v>
      </c>
      <c r="FJ9" s="181">
        <v>0</v>
      </c>
      <c r="FK9" s="176">
        <v>0.96399999999999997</v>
      </c>
      <c r="FL9" s="194">
        <v>0</v>
      </c>
      <c r="FM9" s="176">
        <v>0</v>
      </c>
      <c r="FN9" s="176">
        <v>1.5</v>
      </c>
      <c r="FO9" s="176">
        <v>1</v>
      </c>
      <c r="FP9" s="176">
        <v>1</v>
      </c>
      <c r="FQ9" s="176">
        <v>0</v>
      </c>
      <c r="FR9" s="177">
        <f t="shared" si="19"/>
        <v>0.49600000000000005</v>
      </c>
      <c r="FS9" s="193">
        <f t="shared" si="10"/>
        <v>2</v>
      </c>
      <c r="FT9" s="446"/>
      <c r="FU9" s="195"/>
      <c r="FV9" s="196"/>
      <c r="FW9" s="197"/>
      <c r="FX9" s="198"/>
      <c r="FY9" s="189">
        <v>2</v>
      </c>
      <c r="FZ9" s="189"/>
      <c r="GA9" s="189"/>
      <c r="GB9" s="190"/>
      <c r="GC9" s="190"/>
      <c r="GD9" s="190"/>
      <c r="GE9" s="190">
        <v>3</v>
      </c>
      <c r="GF9" s="190"/>
      <c r="GG9" s="177">
        <f t="shared" si="11"/>
        <v>2.5</v>
      </c>
      <c r="GH9" s="178">
        <f t="shared" si="12"/>
        <v>20</v>
      </c>
      <c r="GI9" s="192">
        <v>1</v>
      </c>
      <c r="GJ9" s="192"/>
      <c r="GK9" s="210">
        <f t="shared" si="13"/>
        <v>1</v>
      </c>
      <c r="GL9" s="188"/>
      <c r="GM9" s="189"/>
      <c r="GN9" s="190"/>
      <c r="GO9" s="177" t="e">
        <f t="shared" si="14"/>
        <v>#DIV/0!</v>
      </c>
      <c r="GP9" s="188"/>
      <c r="GQ9" s="189"/>
      <c r="GR9" s="190"/>
      <c r="GS9" s="177" t="e">
        <f t="shared" si="15"/>
        <v>#DIV/0!</v>
      </c>
      <c r="GT9" s="188">
        <v>0</v>
      </c>
      <c r="GU9" s="189">
        <v>3.5</v>
      </c>
      <c r="GV9" s="190">
        <v>4.5</v>
      </c>
      <c r="GW9" s="190">
        <v>4</v>
      </c>
      <c r="GX9" s="190">
        <v>1.5</v>
      </c>
      <c r="GY9" s="177">
        <f t="shared" si="16"/>
        <v>2.7</v>
      </c>
      <c r="GZ9" s="188">
        <v>1.5</v>
      </c>
      <c r="HA9" s="189">
        <v>2</v>
      </c>
      <c r="HB9" s="189">
        <v>3</v>
      </c>
      <c r="HC9" s="190"/>
      <c r="HD9" s="189">
        <v>2.5</v>
      </c>
      <c r="HE9" s="190"/>
      <c r="HF9" s="203">
        <f>AVERAGE(GZ9:HE9)</f>
        <v>2.25</v>
      </c>
      <c r="HG9" s="188">
        <v>0</v>
      </c>
      <c r="HH9" s="189">
        <v>1</v>
      </c>
      <c r="HI9" s="189"/>
      <c r="HJ9" s="190">
        <v>3</v>
      </c>
      <c r="HK9" s="211">
        <v>2.3330000000000002</v>
      </c>
      <c r="HL9" s="211"/>
      <c r="HM9" s="211"/>
      <c r="HN9" s="212">
        <f t="shared" si="17"/>
        <v>1.58325</v>
      </c>
      <c r="HO9" s="188"/>
      <c r="HP9" s="190"/>
      <c r="HQ9" s="190"/>
      <c r="HR9" s="190"/>
      <c r="HS9" s="212" t="e">
        <f t="shared" si="18"/>
        <v>#DIV/0!</v>
      </c>
      <c r="HT9" s="183">
        <v>100</v>
      </c>
      <c r="HU9" s="181">
        <v>100</v>
      </c>
      <c r="HV9" s="181"/>
      <c r="HW9" s="176">
        <v>100</v>
      </c>
      <c r="HX9" s="451">
        <v>100</v>
      </c>
      <c r="HY9" s="929">
        <v>0.878</v>
      </c>
      <c r="HZ9" s="207">
        <v>2</v>
      </c>
      <c r="IA9" s="208">
        <v>1</v>
      </c>
    </row>
    <row r="10" spans="1:235" s="496" customFormat="1" ht="12" customHeight="1" x14ac:dyDescent="0.25">
      <c r="A10" s="466">
        <f>uss16ent!A9</f>
        <v>5</v>
      </c>
      <c r="B10" s="467" t="str">
        <f>uss16ent!B9</f>
        <v>VA12W-72</v>
      </c>
      <c r="C10" s="468">
        <v>70.47</v>
      </c>
      <c r="D10" s="468">
        <v>79.400000000000006</v>
      </c>
      <c r="E10" s="468"/>
      <c r="F10" s="468">
        <v>79.05</v>
      </c>
      <c r="G10" s="468">
        <v>79</v>
      </c>
      <c r="H10" s="468">
        <v>80.900000000000006</v>
      </c>
      <c r="I10" s="468">
        <v>132.34299999999999</v>
      </c>
      <c r="J10" s="468">
        <v>109.3</v>
      </c>
      <c r="K10" s="468">
        <v>89.2</v>
      </c>
      <c r="L10" s="468">
        <v>64.529094189999995</v>
      </c>
      <c r="M10" s="468">
        <v>61.972450692760468</v>
      </c>
      <c r="N10" s="468">
        <v>83.324686524696958</v>
      </c>
      <c r="O10" s="468">
        <v>42.247970017241371</v>
      </c>
      <c r="P10" s="468">
        <v>59.451362068965523</v>
      </c>
      <c r="Q10" s="468">
        <v>72.135000000000005</v>
      </c>
      <c r="R10" s="468">
        <v>66.099999999999994</v>
      </c>
      <c r="S10" s="468">
        <v>58.383840599999999</v>
      </c>
      <c r="T10" s="468"/>
      <c r="U10" s="468"/>
      <c r="V10" s="468">
        <v>46.246392499999999</v>
      </c>
      <c r="W10" s="468"/>
      <c r="X10" s="468">
        <v>81.7</v>
      </c>
      <c r="Y10" s="468">
        <v>60.6</v>
      </c>
      <c r="Z10" s="468">
        <v>76.03</v>
      </c>
      <c r="AA10" s="468">
        <v>68.435000000000002</v>
      </c>
      <c r="AB10" s="468"/>
      <c r="AC10" s="468"/>
      <c r="AD10" s="469">
        <f t="shared" si="0"/>
        <v>74.324704599698293</v>
      </c>
      <c r="AE10" s="470">
        <f t="shared" si="1"/>
        <v>3</v>
      </c>
      <c r="AF10" s="469">
        <f t="shared" si="2"/>
        <v>73.5444003336207</v>
      </c>
      <c r="AG10" s="471">
        <f t="shared" si="3"/>
        <v>7</v>
      </c>
      <c r="AH10" s="459"/>
      <c r="AI10" s="472">
        <v>58.1</v>
      </c>
      <c r="AJ10" s="473">
        <v>54.1</v>
      </c>
      <c r="AK10" s="473"/>
      <c r="AL10" s="468"/>
      <c r="AM10" s="468">
        <v>60.4</v>
      </c>
      <c r="AN10" s="468">
        <v>58.8</v>
      </c>
      <c r="AO10" s="468"/>
      <c r="AP10" s="468"/>
      <c r="AQ10" s="468">
        <v>57</v>
      </c>
      <c r="AR10" s="468">
        <v>55.456000000000003</v>
      </c>
      <c r="AS10" s="468">
        <v>58.404535500000001</v>
      </c>
      <c r="AT10" s="468">
        <v>53.022621232749771</v>
      </c>
      <c r="AU10" s="468">
        <v>53.327113855079261</v>
      </c>
      <c r="AV10" s="468">
        <v>54.2</v>
      </c>
      <c r="AW10" s="473">
        <v>50</v>
      </c>
      <c r="AX10" s="473">
        <v>51.2</v>
      </c>
      <c r="AY10" s="468">
        <v>54.525390000000002</v>
      </c>
      <c r="AZ10" s="468">
        <v>58.4</v>
      </c>
      <c r="BA10" s="468">
        <v>55.25</v>
      </c>
      <c r="BB10" s="468"/>
      <c r="BC10" s="468"/>
      <c r="BD10" s="468">
        <v>56.6</v>
      </c>
      <c r="BE10" s="468"/>
      <c r="BF10" s="468">
        <v>57</v>
      </c>
      <c r="BG10" s="468"/>
      <c r="BH10" s="468"/>
      <c r="BI10" s="468">
        <v>53.6</v>
      </c>
      <c r="BJ10" s="468">
        <v>57.65</v>
      </c>
      <c r="BK10" s="468"/>
      <c r="BL10" s="469">
        <f>AVERAGE(AI10:BK10)</f>
        <v>55.63345582041206</v>
      </c>
      <c r="BM10" s="470">
        <f t="shared" si="4"/>
        <v>24</v>
      </c>
      <c r="BN10" s="474"/>
      <c r="BO10" s="475">
        <v>107</v>
      </c>
      <c r="BP10" s="468">
        <v>100</v>
      </c>
      <c r="BQ10" s="468"/>
      <c r="BR10" s="468"/>
      <c r="BS10" s="468"/>
      <c r="BT10" s="468">
        <v>102</v>
      </c>
      <c r="BU10" s="468">
        <v>105</v>
      </c>
      <c r="BV10" s="468"/>
      <c r="BW10" s="468">
        <v>127.70399999999999</v>
      </c>
      <c r="BX10" s="468"/>
      <c r="BY10" s="468">
        <v>126.5</v>
      </c>
      <c r="BZ10" s="468">
        <v>111.5</v>
      </c>
      <c r="CA10" s="468">
        <v>114.84642091453074</v>
      </c>
      <c r="CB10" s="468">
        <v>112.46013854473588</v>
      </c>
      <c r="CC10" s="468">
        <v>91</v>
      </c>
      <c r="CD10" s="468">
        <v>117</v>
      </c>
      <c r="CE10" s="468">
        <v>110.7</v>
      </c>
      <c r="CF10" s="468">
        <v>98</v>
      </c>
      <c r="CG10" s="468"/>
      <c r="CH10" s="468">
        <v>106</v>
      </c>
      <c r="CI10" s="468"/>
      <c r="CJ10" s="468">
        <v>120</v>
      </c>
      <c r="CK10" s="468">
        <v>109</v>
      </c>
      <c r="CL10" s="468"/>
      <c r="CM10" s="468"/>
      <c r="CN10" s="468"/>
      <c r="CO10" s="476">
        <f>AVERAGE(BO10:CN10)</f>
        <v>109.91940996620416</v>
      </c>
      <c r="CP10" s="470">
        <f t="shared" si="5"/>
        <v>16</v>
      </c>
      <c r="CQ10" s="221"/>
      <c r="CR10" s="475"/>
      <c r="CS10" s="473">
        <v>35.333333333333336</v>
      </c>
      <c r="CT10" s="473">
        <v>31.5</v>
      </c>
      <c r="CU10" s="473"/>
      <c r="CV10" s="468"/>
      <c r="CW10" s="468">
        <v>33</v>
      </c>
      <c r="CX10" s="468">
        <v>35</v>
      </c>
      <c r="CY10" s="468">
        <v>42.515000000000001</v>
      </c>
      <c r="CZ10" s="468">
        <v>38</v>
      </c>
      <c r="DA10" s="468">
        <v>27.410050878371901</v>
      </c>
      <c r="DB10" s="468">
        <v>37.64541524414809</v>
      </c>
      <c r="DC10" s="468">
        <v>36.5</v>
      </c>
      <c r="DD10" s="468">
        <v>37</v>
      </c>
      <c r="DE10" s="468">
        <v>30</v>
      </c>
      <c r="DF10" s="468"/>
      <c r="DG10" s="468"/>
      <c r="DH10" s="468"/>
      <c r="DI10" s="477">
        <v>32</v>
      </c>
      <c r="DJ10" s="468">
        <v>27</v>
      </c>
      <c r="DK10" s="468">
        <v>29</v>
      </c>
      <c r="DL10" s="468"/>
      <c r="DM10" s="468"/>
      <c r="DN10" s="476">
        <f>AVERAGE(CR10:DM10)</f>
        <v>33.707414246846668</v>
      </c>
      <c r="DO10" s="470">
        <f t="shared" si="6"/>
        <v>9</v>
      </c>
      <c r="DP10" s="474"/>
      <c r="DQ10" s="478"/>
      <c r="DR10" s="479">
        <v>0</v>
      </c>
      <c r="DS10" s="479"/>
      <c r="DT10" s="479"/>
      <c r="DU10" s="479">
        <v>1</v>
      </c>
      <c r="DV10" s="480">
        <v>2.5</v>
      </c>
      <c r="DW10" s="479">
        <v>0</v>
      </c>
      <c r="DX10" s="479">
        <v>3</v>
      </c>
      <c r="DY10" s="479">
        <v>1.5</v>
      </c>
      <c r="DZ10" s="480">
        <v>2</v>
      </c>
      <c r="EA10" s="480"/>
      <c r="EB10" s="480"/>
      <c r="EC10" s="480">
        <v>0</v>
      </c>
      <c r="ED10" s="480">
        <v>0.5</v>
      </c>
      <c r="EE10" s="480">
        <v>0</v>
      </c>
      <c r="EF10" s="468"/>
      <c r="EG10" s="468"/>
      <c r="EH10" s="469">
        <f>AVERAGE(DQ10:EG10)</f>
        <v>1.05</v>
      </c>
      <c r="EI10" s="470">
        <f t="shared" si="7"/>
        <v>2</v>
      </c>
      <c r="EJ10" s="474"/>
      <c r="EK10" s="478"/>
      <c r="EL10" s="479"/>
      <c r="EM10" s="479"/>
      <c r="EN10" s="479"/>
      <c r="EO10" s="479"/>
      <c r="EP10" s="481"/>
      <c r="EQ10" s="472"/>
      <c r="ER10" s="805"/>
      <c r="ES10" s="479">
        <v>2</v>
      </c>
      <c r="ET10" s="479">
        <v>3</v>
      </c>
      <c r="EU10" s="480">
        <v>0</v>
      </c>
      <c r="EV10" s="480">
        <v>2.907</v>
      </c>
      <c r="EW10" s="480">
        <v>2</v>
      </c>
      <c r="EX10" s="480">
        <v>1</v>
      </c>
      <c r="EY10" s="480">
        <v>0.41249999999999998</v>
      </c>
      <c r="EZ10" s="480"/>
      <c r="FA10" s="480"/>
      <c r="FB10" s="480"/>
      <c r="FC10" s="480">
        <v>4.5</v>
      </c>
      <c r="FD10" s="480">
        <v>2.5</v>
      </c>
      <c r="FE10" s="480"/>
      <c r="FF10" s="469">
        <f t="shared" si="8"/>
        <v>2.0354999999999999</v>
      </c>
      <c r="FG10" s="471">
        <f t="shared" si="9"/>
        <v>26</v>
      </c>
      <c r="FH10" s="218"/>
      <c r="FI10" s="473">
        <v>0</v>
      </c>
      <c r="FJ10" s="473">
        <v>0</v>
      </c>
      <c r="FK10" s="468">
        <v>1.0720000000000001</v>
      </c>
      <c r="FL10" s="484">
        <v>0</v>
      </c>
      <c r="FM10" s="468">
        <v>0</v>
      </c>
      <c r="FN10" s="468">
        <v>1</v>
      </c>
      <c r="FO10" s="468">
        <v>1</v>
      </c>
      <c r="FP10" s="468">
        <v>1</v>
      </c>
      <c r="FQ10" s="468">
        <v>0</v>
      </c>
      <c r="FR10" s="469">
        <f t="shared" si="19"/>
        <v>0.45244444444444443</v>
      </c>
      <c r="FS10" s="482">
        <f t="shared" si="10"/>
        <v>1</v>
      </c>
      <c r="FT10" s="483"/>
      <c r="FU10" s="485"/>
      <c r="FV10" s="486"/>
      <c r="FW10" s="487"/>
      <c r="FX10" s="488"/>
      <c r="FY10" s="479">
        <v>0</v>
      </c>
      <c r="FZ10" s="479"/>
      <c r="GA10" s="479"/>
      <c r="GB10" s="480"/>
      <c r="GC10" s="480"/>
      <c r="GD10" s="480"/>
      <c r="GE10" s="480">
        <v>2</v>
      </c>
      <c r="GF10" s="480"/>
      <c r="GG10" s="469">
        <f t="shared" si="11"/>
        <v>1</v>
      </c>
      <c r="GH10" s="470">
        <f t="shared" si="12"/>
        <v>5</v>
      </c>
      <c r="GI10" s="481">
        <v>1</v>
      </c>
      <c r="GJ10" s="481"/>
      <c r="GK10" s="489">
        <f t="shared" si="13"/>
        <v>1</v>
      </c>
      <c r="GL10" s="478"/>
      <c r="GM10" s="479"/>
      <c r="GN10" s="480"/>
      <c r="GO10" s="469" t="e">
        <f t="shared" si="14"/>
        <v>#DIV/0!</v>
      </c>
      <c r="GP10" s="478"/>
      <c r="GQ10" s="479"/>
      <c r="GR10" s="480"/>
      <c r="GS10" s="469" t="e">
        <f t="shared" si="15"/>
        <v>#DIV/0!</v>
      </c>
      <c r="GT10" s="478">
        <v>0</v>
      </c>
      <c r="GU10" s="479">
        <v>0</v>
      </c>
      <c r="GV10" s="480">
        <v>4</v>
      </c>
      <c r="GW10" s="480">
        <v>3.7</v>
      </c>
      <c r="GX10" s="480">
        <v>0</v>
      </c>
      <c r="GY10" s="469">
        <f t="shared" si="16"/>
        <v>1.54</v>
      </c>
      <c r="GZ10" s="478">
        <v>1.5</v>
      </c>
      <c r="HA10" s="479">
        <v>3</v>
      </c>
      <c r="HB10" s="479">
        <v>2</v>
      </c>
      <c r="HC10" s="480"/>
      <c r="HD10" s="479">
        <v>4</v>
      </c>
      <c r="HE10" s="480"/>
      <c r="HF10" s="490">
        <f>AVERAGE(GZ10:HE10)</f>
        <v>2.625</v>
      </c>
      <c r="HG10" s="478">
        <v>0</v>
      </c>
      <c r="HH10" s="479">
        <v>2</v>
      </c>
      <c r="HI10" s="479"/>
      <c r="HJ10" s="480">
        <v>2</v>
      </c>
      <c r="HK10" s="491">
        <v>3.9279999999999999</v>
      </c>
      <c r="HL10" s="491"/>
      <c r="HM10" s="491"/>
      <c r="HN10" s="492">
        <f t="shared" si="17"/>
        <v>1.982</v>
      </c>
      <c r="HO10" s="478"/>
      <c r="HP10" s="480"/>
      <c r="HQ10" s="480"/>
      <c r="HR10" s="480"/>
      <c r="HS10" s="492" t="e">
        <f t="shared" si="18"/>
        <v>#DIV/0!</v>
      </c>
      <c r="HT10" s="475">
        <v>100</v>
      </c>
      <c r="HU10" s="473">
        <v>100</v>
      </c>
      <c r="HV10" s="473"/>
      <c r="HW10" s="468">
        <v>100</v>
      </c>
      <c r="HX10" s="493">
        <v>100</v>
      </c>
      <c r="HY10" s="930">
        <v>2.83</v>
      </c>
      <c r="HZ10" s="494">
        <v>4</v>
      </c>
      <c r="IA10" s="495">
        <v>3</v>
      </c>
    </row>
    <row r="11" spans="1:235" ht="12" customHeight="1" x14ac:dyDescent="0.25">
      <c r="A11" s="174">
        <f>uss16ent!A10</f>
        <v>6</v>
      </c>
      <c r="B11" s="175" t="str">
        <f>uss16ent!B10</f>
        <v>NC11-22289</v>
      </c>
      <c r="C11" s="176">
        <v>62.52</v>
      </c>
      <c r="D11" s="176">
        <v>58.9</v>
      </c>
      <c r="E11" s="176"/>
      <c r="F11" s="176">
        <v>58.8</v>
      </c>
      <c r="G11" s="176">
        <v>59.7</v>
      </c>
      <c r="H11" s="176">
        <v>55.8</v>
      </c>
      <c r="I11" s="176">
        <v>107.248</v>
      </c>
      <c r="J11" s="176">
        <v>82</v>
      </c>
      <c r="K11" s="176">
        <v>67.099999999999994</v>
      </c>
      <c r="L11" s="176">
        <v>52.997223644999991</v>
      </c>
      <c r="M11" s="176">
        <v>62.250084640581839</v>
      </c>
      <c r="N11" s="176">
        <v>62.85910843919423</v>
      </c>
      <c r="O11" s="176">
        <v>26.180614540229886</v>
      </c>
      <c r="P11" s="176">
        <v>46.757876781609198</v>
      </c>
      <c r="Q11" s="176">
        <v>51.03</v>
      </c>
      <c r="R11" s="176">
        <v>54.4</v>
      </c>
      <c r="S11" s="176">
        <v>33.248783299999999</v>
      </c>
      <c r="T11" s="176"/>
      <c r="U11" s="176"/>
      <c r="V11" s="176">
        <v>39.466609099999999</v>
      </c>
      <c r="W11" s="176"/>
      <c r="X11" s="176">
        <v>51.1</v>
      </c>
      <c r="Y11" s="176">
        <v>51.4</v>
      </c>
      <c r="Z11" s="176">
        <v>75.05</v>
      </c>
      <c r="AA11" s="176">
        <v>45.6</v>
      </c>
      <c r="AB11" s="176"/>
      <c r="AC11" s="176"/>
      <c r="AD11" s="177">
        <f t="shared" si="0"/>
        <v>57.352776211743567</v>
      </c>
      <c r="AE11" s="178">
        <f t="shared" si="1"/>
        <v>25</v>
      </c>
      <c r="AF11" s="177">
        <f t="shared" si="2"/>
        <v>53.353332510201156</v>
      </c>
      <c r="AG11" s="179">
        <f t="shared" si="3"/>
        <v>27</v>
      </c>
      <c r="AH11" s="459"/>
      <c r="AI11" s="180">
        <v>60.4</v>
      </c>
      <c r="AJ11" s="181">
        <v>57.2</v>
      </c>
      <c r="AK11" s="181"/>
      <c r="AL11" s="176"/>
      <c r="AM11" s="176">
        <v>62.5</v>
      </c>
      <c r="AN11" s="176">
        <v>62.6</v>
      </c>
      <c r="AO11" s="176"/>
      <c r="AP11" s="176"/>
      <c r="AQ11" s="176">
        <v>59.8</v>
      </c>
      <c r="AR11" s="176">
        <v>58.67</v>
      </c>
      <c r="AS11" s="176">
        <v>59.623655000000007</v>
      </c>
      <c r="AT11" s="176">
        <v>56.391064403483178</v>
      </c>
      <c r="AU11" s="176">
        <v>53.15669966956002</v>
      </c>
      <c r="AV11" s="176">
        <v>56.2</v>
      </c>
      <c r="AW11" s="181">
        <v>54.5</v>
      </c>
      <c r="AX11" s="181">
        <v>57.45</v>
      </c>
      <c r="AY11" s="176">
        <v>58.024230000000003</v>
      </c>
      <c r="AZ11" s="176">
        <v>59.4</v>
      </c>
      <c r="BA11" s="176">
        <v>56</v>
      </c>
      <c r="BB11" s="176"/>
      <c r="BC11" s="176"/>
      <c r="BD11" s="176">
        <v>62.25</v>
      </c>
      <c r="BE11" s="176"/>
      <c r="BF11" s="176">
        <v>58.2</v>
      </c>
      <c r="BG11" s="176"/>
      <c r="BH11" s="176"/>
      <c r="BI11" s="176">
        <v>56.65</v>
      </c>
      <c r="BJ11" s="176">
        <v>57.6</v>
      </c>
      <c r="BK11" s="176"/>
      <c r="BL11" s="177">
        <f>AVERAGE(AI11:BK11)</f>
        <v>58.242928898581219</v>
      </c>
      <c r="BM11" s="178">
        <f t="shared" si="4"/>
        <v>2</v>
      </c>
      <c r="BN11" s="463"/>
      <c r="BO11" s="183">
        <v>106</v>
      </c>
      <c r="BP11" s="176">
        <v>105</v>
      </c>
      <c r="BQ11" s="176"/>
      <c r="BR11" s="176"/>
      <c r="BS11" s="176"/>
      <c r="BT11" s="176">
        <v>103</v>
      </c>
      <c r="BU11" s="176">
        <v>107</v>
      </c>
      <c r="BV11" s="176"/>
      <c r="BW11" s="176">
        <v>127.654</v>
      </c>
      <c r="BX11" s="176"/>
      <c r="BY11" s="176">
        <v>126</v>
      </c>
      <c r="BZ11" s="176">
        <v>110</v>
      </c>
      <c r="CA11" s="176">
        <v>115.54365398768778</v>
      </c>
      <c r="CB11" s="176">
        <v>110.87247019629123</v>
      </c>
      <c r="CC11" s="176">
        <v>94</v>
      </c>
      <c r="CD11" s="176">
        <v>116</v>
      </c>
      <c r="CE11" s="176">
        <v>109.7</v>
      </c>
      <c r="CF11" s="176">
        <v>103</v>
      </c>
      <c r="CG11" s="176"/>
      <c r="CH11" s="176">
        <v>111</v>
      </c>
      <c r="CI11" s="209"/>
      <c r="CJ11" s="209">
        <v>119</v>
      </c>
      <c r="CK11" s="176">
        <v>109.5</v>
      </c>
      <c r="CL11" s="176"/>
      <c r="CM11" s="176"/>
      <c r="CN11" s="176"/>
      <c r="CO11" s="185">
        <f>AVERAGE(BO11:CN11)</f>
        <v>110.82938276149869</v>
      </c>
      <c r="CP11" s="178">
        <f t="shared" si="5"/>
        <v>20</v>
      </c>
      <c r="CQ11" s="221"/>
      <c r="CR11" s="183"/>
      <c r="CS11" s="181">
        <v>40.333333333333336</v>
      </c>
      <c r="CT11" s="181">
        <v>34.5</v>
      </c>
      <c r="CU11" s="181"/>
      <c r="CV11" s="176"/>
      <c r="CW11" s="176">
        <v>35</v>
      </c>
      <c r="CX11" s="176">
        <v>40</v>
      </c>
      <c r="CY11" s="176">
        <v>40.892000000000003</v>
      </c>
      <c r="CZ11" s="176">
        <v>38</v>
      </c>
      <c r="DA11" s="176">
        <v>30.41362122565922</v>
      </c>
      <c r="DB11" s="176">
        <v>43.595399613879017</v>
      </c>
      <c r="DC11" s="176">
        <v>40</v>
      </c>
      <c r="DD11" s="176">
        <v>39</v>
      </c>
      <c r="DE11" s="176">
        <v>32</v>
      </c>
      <c r="DF11" s="176"/>
      <c r="DG11" s="176"/>
      <c r="DH11" s="176"/>
      <c r="DI11" s="186">
        <v>33</v>
      </c>
      <c r="DJ11" s="176">
        <v>27.5</v>
      </c>
      <c r="DK11" s="176">
        <v>30</v>
      </c>
      <c r="DL11" s="176"/>
      <c r="DM11" s="176"/>
      <c r="DN11" s="185">
        <f>AVERAGE(CR11:DM11)</f>
        <v>36.016739583776541</v>
      </c>
      <c r="DO11" s="178">
        <f t="shared" si="6"/>
        <v>25</v>
      </c>
      <c r="DP11" s="182"/>
      <c r="DQ11" s="188"/>
      <c r="DR11" s="189">
        <v>7.5</v>
      </c>
      <c r="DS11" s="189"/>
      <c r="DT11" s="189"/>
      <c r="DU11" s="189">
        <v>2</v>
      </c>
      <c r="DV11" s="190">
        <v>2.5</v>
      </c>
      <c r="DW11" s="189">
        <v>5</v>
      </c>
      <c r="DX11" s="189">
        <v>5</v>
      </c>
      <c r="DY11" s="189">
        <v>2</v>
      </c>
      <c r="DZ11" s="190">
        <v>4.3</v>
      </c>
      <c r="EA11" s="190"/>
      <c r="EB11" s="190"/>
      <c r="EC11" s="190">
        <v>0</v>
      </c>
      <c r="ED11" s="190">
        <v>1</v>
      </c>
      <c r="EE11" s="190">
        <v>0</v>
      </c>
      <c r="EF11" s="176"/>
      <c r="EG11" s="176"/>
      <c r="EH11" s="177">
        <f>AVERAGE(DQ11:EG11)</f>
        <v>2.93</v>
      </c>
      <c r="EI11" s="178">
        <f t="shared" si="7"/>
        <v>29</v>
      </c>
      <c r="EJ11" s="182"/>
      <c r="EK11" s="188"/>
      <c r="EL11" s="189"/>
      <c r="EM11" s="189"/>
      <c r="EN11" s="189"/>
      <c r="EO11" s="189"/>
      <c r="EP11" s="192"/>
      <c r="EQ11" s="180"/>
      <c r="ER11" s="804"/>
      <c r="ES11" s="189">
        <v>2</v>
      </c>
      <c r="ET11" s="189">
        <v>1</v>
      </c>
      <c r="EU11" s="190">
        <v>1</v>
      </c>
      <c r="EV11" s="190">
        <v>2.7410000000000001</v>
      </c>
      <c r="EW11" s="190">
        <v>4</v>
      </c>
      <c r="EX11" s="190">
        <v>0</v>
      </c>
      <c r="EY11" s="190">
        <v>0.78125</v>
      </c>
      <c r="EZ11" s="190"/>
      <c r="FA11" s="190"/>
      <c r="FB11" s="190"/>
      <c r="FC11" s="190">
        <v>1</v>
      </c>
      <c r="FD11" s="190">
        <v>0.5</v>
      </c>
      <c r="FE11" s="190"/>
      <c r="FF11" s="177">
        <f t="shared" si="8"/>
        <v>1.4469166666666666</v>
      </c>
      <c r="FG11" s="179">
        <f t="shared" si="9"/>
        <v>21</v>
      </c>
      <c r="FH11" s="218"/>
      <c r="FI11" s="181">
        <v>7</v>
      </c>
      <c r="FJ11" s="181">
        <v>5</v>
      </c>
      <c r="FK11" s="176">
        <v>3.7389999999999999</v>
      </c>
      <c r="FL11" s="194">
        <v>3</v>
      </c>
      <c r="FM11" s="176">
        <v>0.5</v>
      </c>
      <c r="FN11" s="176">
        <v>2.5</v>
      </c>
      <c r="FO11" s="176">
        <v>3</v>
      </c>
      <c r="FP11" s="176">
        <v>1</v>
      </c>
      <c r="FQ11" s="176">
        <v>0.2</v>
      </c>
      <c r="FR11" s="177">
        <f t="shared" si="19"/>
        <v>2.8821111111111111</v>
      </c>
      <c r="FS11" s="193">
        <f t="shared" si="10"/>
        <v>21</v>
      </c>
      <c r="FT11" s="446"/>
      <c r="FU11" s="195"/>
      <c r="FV11" s="196"/>
      <c r="FW11" s="197"/>
      <c r="FX11" s="198"/>
      <c r="FY11" s="189">
        <v>0</v>
      </c>
      <c r="FZ11" s="189"/>
      <c r="GA11" s="189"/>
      <c r="GB11" s="190"/>
      <c r="GC11" s="190"/>
      <c r="GD11" s="190"/>
      <c r="GE11" s="190">
        <v>1.5</v>
      </c>
      <c r="GF11" s="190"/>
      <c r="GG11" s="177">
        <f t="shared" si="11"/>
        <v>0.75</v>
      </c>
      <c r="GH11" s="178">
        <f t="shared" si="12"/>
        <v>1</v>
      </c>
      <c r="GI11" s="192">
        <v>1</v>
      </c>
      <c r="GJ11" s="192"/>
      <c r="GK11" s="210">
        <f t="shared" si="13"/>
        <v>1</v>
      </c>
      <c r="GL11" s="188"/>
      <c r="GM11" s="189"/>
      <c r="GN11" s="190"/>
      <c r="GO11" s="177" t="e">
        <f t="shared" si="14"/>
        <v>#DIV/0!</v>
      </c>
      <c r="GP11" s="188"/>
      <c r="GQ11" s="189"/>
      <c r="GR11" s="190"/>
      <c r="GS11" s="177" t="e">
        <f t="shared" si="15"/>
        <v>#DIV/0!</v>
      </c>
      <c r="GT11" s="188">
        <v>4</v>
      </c>
      <c r="GU11" s="189">
        <v>1</v>
      </c>
      <c r="GV11" s="190">
        <v>0.5</v>
      </c>
      <c r="GW11" s="190">
        <v>2</v>
      </c>
      <c r="GX11" s="190">
        <v>3</v>
      </c>
      <c r="GY11" s="177">
        <f t="shared" si="16"/>
        <v>2.1</v>
      </c>
      <c r="GZ11" s="188">
        <v>2.5</v>
      </c>
      <c r="HA11" s="189">
        <v>0</v>
      </c>
      <c r="HB11" s="189">
        <v>3</v>
      </c>
      <c r="HC11" s="190"/>
      <c r="HD11" s="189">
        <v>4</v>
      </c>
      <c r="HE11" s="190"/>
      <c r="HF11" s="203">
        <f>AVERAGE(GZ11:HE11)</f>
        <v>2.375</v>
      </c>
      <c r="HG11" s="188">
        <v>0</v>
      </c>
      <c r="HH11" s="189">
        <v>1</v>
      </c>
      <c r="HI11" s="189"/>
      <c r="HJ11" s="190">
        <v>1</v>
      </c>
      <c r="HK11" s="211">
        <v>1.819</v>
      </c>
      <c r="HL11" s="211"/>
      <c r="HM11" s="211"/>
      <c r="HN11" s="212">
        <f t="shared" si="17"/>
        <v>0.95474999999999999</v>
      </c>
      <c r="HO11" s="188"/>
      <c r="HP11" s="190"/>
      <c r="HQ11" s="190"/>
      <c r="HR11" s="190"/>
      <c r="HS11" s="212" t="e">
        <f t="shared" si="18"/>
        <v>#DIV/0!</v>
      </c>
      <c r="HT11" s="183">
        <v>4.5454545454545459</v>
      </c>
      <c r="HU11" s="181">
        <v>4.3478260869565215</v>
      </c>
      <c r="HV11" s="181"/>
      <c r="HW11" s="176">
        <v>0</v>
      </c>
      <c r="HX11" s="451">
        <v>0</v>
      </c>
      <c r="HY11" s="929">
        <v>0.92700000000000005</v>
      </c>
      <c r="HZ11" s="207">
        <v>2</v>
      </c>
      <c r="IA11" s="208">
        <v>1</v>
      </c>
    </row>
    <row r="12" spans="1:235" ht="12" customHeight="1" x14ac:dyDescent="0.25">
      <c r="A12" s="174">
        <f>uss16ent!A11</f>
        <v>7</v>
      </c>
      <c r="B12" s="175" t="str">
        <f>uss16ent!B11</f>
        <v>NC10034-11</v>
      </c>
      <c r="C12" s="176">
        <v>66.849999999999994</v>
      </c>
      <c r="D12" s="176">
        <v>60.8</v>
      </c>
      <c r="E12" s="176"/>
      <c r="F12" s="176">
        <v>64.650000000000006</v>
      </c>
      <c r="G12" s="176">
        <v>67.900000000000006</v>
      </c>
      <c r="H12" s="176">
        <v>40.1</v>
      </c>
      <c r="I12" s="176">
        <v>102.825</v>
      </c>
      <c r="J12" s="176">
        <v>75.400000000000006</v>
      </c>
      <c r="K12" s="176">
        <v>65.8</v>
      </c>
      <c r="L12" s="176">
        <v>79.602310029999998</v>
      </c>
      <c r="M12" s="176">
        <v>43.03656610959753</v>
      </c>
      <c r="N12" s="176">
        <v>91.650284696501629</v>
      </c>
      <c r="O12" s="176">
        <v>8.8049643678160905</v>
      </c>
      <c r="P12" s="176">
        <v>46.336241379310351</v>
      </c>
      <c r="Q12" s="176">
        <v>66.150000000000006</v>
      </c>
      <c r="R12" s="176">
        <v>62.9</v>
      </c>
      <c r="S12" s="176">
        <v>50.224536100000002</v>
      </c>
      <c r="T12" s="176"/>
      <c r="U12" s="176"/>
      <c r="V12" s="176">
        <v>38.487119900000003</v>
      </c>
      <c r="W12" s="176"/>
      <c r="X12" s="176">
        <v>87.9</v>
      </c>
      <c r="Y12" s="176">
        <v>56</v>
      </c>
      <c r="Z12" s="176">
        <v>77.510000000000005</v>
      </c>
      <c r="AA12" s="176">
        <v>67.8</v>
      </c>
      <c r="AB12" s="176"/>
      <c r="AC12" s="176"/>
      <c r="AD12" s="177">
        <f t="shared" si="0"/>
        <v>62.891762980153601</v>
      </c>
      <c r="AE12" s="178">
        <f t="shared" si="1"/>
        <v>20</v>
      </c>
      <c r="AF12" s="177">
        <f t="shared" si="2"/>
        <v>60.595097184913811</v>
      </c>
      <c r="AG12" s="179">
        <f t="shared" si="3"/>
        <v>23</v>
      </c>
      <c r="AH12" s="459"/>
      <c r="AI12" s="180">
        <v>58.1</v>
      </c>
      <c r="AJ12" s="181">
        <v>55.8</v>
      </c>
      <c r="AK12" s="181"/>
      <c r="AL12" s="176"/>
      <c r="AM12" s="176">
        <v>60.9</v>
      </c>
      <c r="AN12" s="176">
        <v>58.1</v>
      </c>
      <c r="AO12" s="176"/>
      <c r="AP12" s="176"/>
      <c r="AQ12" s="176">
        <v>59.6</v>
      </c>
      <c r="AR12" s="176">
        <v>54.773000000000003</v>
      </c>
      <c r="AS12" s="176">
        <v>57.094816000000002</v>
      </c>
      <c r="AT12" s="176">
        <v>55.844191706604818</v>
      </c>
      <c r="AU12" s="176">
        <v>54.45599820231493</v>
      </c>
      <c r="AV12" s="176">
        <v>54.2</v>
      </c>
      <c r="AW12" s="181"/>
      <c r="AX12" s="181">
        <v>52.599999999999994</v>
      </c>
      <c r="AY12" s="176">
        <v>54.396909999999998</v>
      </c>
      <c r="AZ12" s="176">
        <v>57.6</v>
      </c>
      <c r="BA12" s="176">
        <v>56</v>
      </c>
      <c r="BB12" s="176"/>
      <c r="BC12" s="176"/>
      <c r="BD12" s="176">
        <v>57.9</v>
      </c>
      <c r="BE12" s="176"/>
      <c r="BF12" s="176">
        <v>58.4</v>
      </c>
      <c r="BG12" s="176"/>
      <c r="BH12" s="176"/>
      <c r="BI12" s="176">
        <v>54.5</v>
      </c>
      <c r="BJ12" s="176">
        <v>58.8</v>
      </c>
      <c r="BK12" s="176"/>
      <c r="BL12" s="177">
        <f>AVERAGE(AI12:BK12)</f>
        <v>56.614717550495548</v>
      </c>
      <c r="BM12" s="178">
        <f t="shared" si="4"/>
        <v>15</v>
      </c>
      <c r="BN12" s="463"/>
      <c r="BO12" s="183">
        <v>109</v>
      </c>
      <c r="BP12" s="176">
        <v>110</v>
      </c>
      <c r="BQ12" s="176"/>
      <c r="BR12" s="176"/>
      <c r="BS12" s="176"/>
      <c r="BT12" s="176">
        <v>106</v>
      </c>
      <c r="BU12" s="176">
        <v>110</v>
      </c>
      <c r="BV12" s="176"/>
      <c r="BW12" s="176">
        <v>129.38300000000001</v>
      </c>
      <c r="BX12" s="176"/>
      <c r="BY12" s="176">
        <v>127</v>
      </c>
      <c r="BZ12" s="176">
        <v>113</v>
      </c>
      <c r="CA12" s="176">
        <v>122.20991328277495</v>
      </c>
      <c r="CB12" s="176">
        <v>113.87451622731331</v>
      </c>
      <c r="CC12" s="176">
        <v>98</v>
      </c>
      <c r="CD12" s="176">
        <v>118</v>
      </c>
      <c r="CE12" s="176">
        <v>112.3</v>
      </c>
      <c r="CF12" s="176">
        <v>105</v>
      </c>
      <c r="CG12" s="176"/>
      <c r="CH12" s="176">
        <v>113</v>
      </c>
      <c r="CI12" s="209"/>
      <c r="CJ12" s="209">
        <v>124</v>
      </c>
      <c r="CK12" s="176">
        <v>115</v>
      </c>
      <c r="CL12" s="176"/>
      <c r="CM12" s="176"/>
      <c r="CN12" s="176"/>
      <c r="CO12" s="185">
        <f>AVERAGE(BO12:CN12)</f>
        <v>114.11046434438052</v>
      </c>
      <c r="CP12" s="178">
        <f t="shared" si="5"/>
        <v>25</v>
      </c>
      <c r="CQ12" s="221"/>
      <c r="CR12" s="183"/>
      <c r="CS12" s="181">
        <v>36.333333333333336</v>
      </c>
      <c r="CT12" s="181">
        <v>35.5</v>
      </c>
      <c r="CU12" s="181"/>
      <c r="CV12" s="176"/>
      <c r="CW12" s="176">
        <v>34</v>
      </c>
      <c r="CX12" s="176">
        <v>33</v>
      </c>
      <c r="CY12" s="176">
        <v>42.878</v>
      </c>
      <c r="CZ12" s="176">
        <v>38</v>
      </c>
      <c r="DA12" s="176">
        <v>29.095420946529693</v>
      </c>
      <c r="DB12" s="176">
        <v>40.065720563608643</v>
      </c>
      <c r="DC12" s="176">
        <v>38</v>
      </c>
      <c r="DD12" s="176">
        <v>41</v>
      </c>
      <c r="DE12" s="176">
        <v>28</v>
      </c>
      <c r="DF12" s="176"/>
      <c r="DG12" s="176"/>
      <c r="DH12" s="176"/>
      <c r="DI12" s="186">
        <v>35</v>
      </c>
      <c r="DJ12" s="176">
        <v>31</v>
      </c>
      <c r="DK12" s="176">
        <v>32.5</v>
      </c>
      <c r="DL12" s="176"/>
      <c r="DM12" s="176"/>
      <c r="DN12" s="185">
        <f>AVERAGE(CR12:DM12)</f>
        <v>35.312319631676552</v>
      </c>
      <c r="DO12" s="178">
        <f t="shared" si="6"/>
        <v>19</v>
      </c>
      <c r="DP12" s="182"/>
      <c r="DQ12" s="188"/>
      <c r="DR12" s="189">
        <v>0.5</v>
      </c>
      <c r="DS12" s="189"/>
      <c r="DT12" s="189"/>
      <c r="DU12" s="189">
        <v>1</v>
      </c>
      <c r="DV12" s="190">
        <v>3.5</v>
      </c>
      <c r="DW12" s="189">
        <v>1</v>
      </c>
      <c r="DX12" s="189">
        <v>6</v>
      </c>
      <c r="DY12" s="189">
        <v>1.5</v>
      </c>
      <c r="DZ12" s="190">
        <v>2.7</v>
      </c>
      <c r="EA12" s="190"/>
      <c r="EB12" s="190"/>
      <c r="EC12" s="190">
        <v>0</v>
      </c>
      <c r="ED12" s="190">
        <v>1</v>
      </c>
      <c r="EE12" s="190">
        <v>0.5</v>
      </c>
      <c r="EF12" s="176"/>
      <c r="EG12" s="176"/>
      <c r="EH12" s="177">
        <f>AVERAGE(DQ12:EG12)</f>
        <v>1.77</v>
      </c>
      <c r="EI12" s="178">
        <f t="shared" si="7"/>
        <v>16</v>
      </c>
      <c r="EJ12" s="182"/>
      <c r="EK12" s="188"/>
      <c r="EL12" s="189"/>
      <c r="EM12" s="189"/>
      <c r="EN12" s="189"/>
      <c r="EO12" s="189"/>
      <c r="EP12" s="192"/>
      <c r="EQ12" s="180"/>
      <c r="ER12" s="804"/>
      <c r="ES12" s="189">
        <v>0</v>
      </c>
      <c r="ET12" s="189">
        <v>0</v>
      </c>
      <c r="EU12" s="190">
        <v>0</v>
      </c>
      <c r="EV12" s="190">
        <v>1.212</v>
      </c>
      <c r="EW12" s="190">
        <v>1</v>
      </c>
      <c r="EX12" s="190">
        <v>0</v>
      </c>
      <c r="EY12" s="190">
        <v>0</v>
      </c>
      <c r="EZ12" s="190"/>
      <c r="FA12" s="190"/>
      <c r="FB12" s="190"/>
      <c r="FC12" s="190">
        <v>1.5</v>
      </c>
      <c r="FD12" s="190">
        <v>1.5</v>
      </c>
      <c r="FE12" s="190"/>
      <c r="FF12" s="177">
        <f t="shared" si="8"/>
        <v>0.57911111111111113</v>
      </c>
      <c r="FG12" s="179">
        <f t="shared" si="9"/>
        <v>9</v>
      </c>
      <c r="FH12" s="218"/>
      <c r="FI12" s="181">
        <v>7</v>
      </c>
      <c r="FJ12" s="181">
        <v>8</v>
      </c>
      <c r="FK12" s="176">
        <v>3.4060000000000001</v>
      </c>
      <c r="FL12" s="194">
        <v>3</v>
      </c>
      <c r="FM12" s="176">
        <v>0</v>
      </c>
      <c r="FN12" s="176">
        <v>1</v>
      </c>
      <c r="FO12" s="176">
        <v>2</v>
      </c>
      <c r="FP12" s="176">
        <v>2</v>
      </c>
      <c r="FQ12" s="176">
        <v>0.30000000000000004</v>
      </c>
      <c r="FR12" s="177">
        <f t="shared" si="19"/>
        <v>2.9673333333333334</v>
      </c>
      <c r="FS12" s="193">
        <f t="shared" si="10"/>
        <v>24</v>
      </c>
      <c r="FT12" s="446"/>
      <c r="FU12" s="195"/>
      <c r="FV12" s="196"/>
      <c r="FW12" s="197"/>
      <c r="FX12" s="198"/>
      <c r="FY12" s="189">
        <v>0</v>
      </c>
      <c r="FZ12" s="189"/>
      <c r="GA12" s="189"/>
      <c r="GB12" s="190"/>
      <c r="GC12" s="190"/>
      <c r="GD12" s="190"/>
      <c r="GE12" s="190">
        <v>2</v>
      </c>
      <c r="GF12" s="190"/>
      <c r="GG12" s="177">
        <f t="shared" si="11"/>
        <v>1</v>
      </c>
      <c r="GH12" s="178">
        <f t="shared" si="12"/>
        <v>5</v>
      </c>
      <c r="GI12" s="192">
        <v>1</v>
      </c>
      <c r="GJ12" s="192"/>
      <c r="GK12" s="210">
        <f t="shared" si="13"/>
        <v>1</v>
      </c>
      <c r="GL12" s="188"/>
      <c r="GM12" s="189"/>
      <c r="GN12" s="190"/>
      <c r="GO12" s="177" t="e">
        <f t="shared" si="14"/>
        <v>#DIV/0!</v>
      </c>
      <c r="GP12" s="188"/>
      <c r="GQ12" s="189"/>
      <c r="GR12" s="190"/>
      <c r="GS12" s="177" t="e">
        <f t="shared" si="15"/>
        <v>#DIV/0!</v>
      </c>
      <c r="GT12" s="188">
        <v>0</v>
      </c>
      <c r="GU12" s="189">
        <v>1</v>
      </c>
      <c r="GV12" s="190">
        <v>2</v>
      </c>
      <c r="GW12" s="190">
        <v>1.3</v>
      </c>
      <c r="GX12" s="190">
        <v>2</v>
      </c>
      <c r="GY12" s="177">
        <f t="shared" si="16"/>
        <v>1.26</v>
      </c>
      <c r="GZ12" s="188">
        <v>1</v>
      </c>
      <c r="HA12" s="189">
        <v>0</v>
      </c>
      <c r="HB12" s="189">
        <v>6</v>
      </c>
      <c r="HC12" s="190"/>
      <c r="HD12" s="189">
        <v>2</v>
      </c>
      <c r="HE12" s="190"/>
      <c r="HF12" s="203">
        <f>AVERAGE(GZ12:HE12)</f>
        <v>2.25</v>
      </c>
      <c r="HG12" s="188">
        <v>0</v>
      </c>
      <c r="HH12" s="189">
        <v>2</v>
      </c>
      <c r="HI12" s="189"/>
      <c r="HJ12" s="190">
        <v>3</v>
      </c>
      <c r="HK12" s="211">
        <v>3.45</v>
      </c>
      <c r="HL12" s="211"/>
      <c r="HM12" s="211"/>
      <c r="HN12" s="212">
        <f t="shared" si="17"/>
        <v>2.1124999999999998</v>
      </c>
      <c r="HO12" s="188"/>
      <c r="HP12" s="190"/>
      <c r="HQ12" s="190"/>
      <c r="HR12" s="190"/>
      <c r="HS12" s="212" t="e">
        <f t="shared" si="18"/>
        <v>#DIV/0!</v>
      </c>
      <c r="HT12" s="183">
        <v>89.473684210526315</v>
      </c>
      <c r="HU12" s="181">
        <v>0</v>
      </c>
      <c r="HV12" s="181"/>
      <c r="HW12" s="176">
        <v>0</v>
      </c>
      <c r="HX12" s="451">
        <v>0</v>
      </c>
      <c r="HY12" s="929">
        <v>2.903</v>
      </c>
      <c r="HZ12" s="207">
        <v>3</v>
      </c>
      <c r="IA12" s="208">
        <v>1</v>
      </c>
    </row>
    <row r="13" spans="1:235" ht="12" customHeight="1" x14ac:dyDescent="0.25">
      <c r="A13" s="174">
        <f>uss16ent!A12</f>
        <v>8</v>
      </c>
      <c r="B13" s="175" t="str">
        <f>uss16ent!B12</f>
        <v>TX12D4768</v>
      </c>
      <c r="C13" s="176">
        <v>68.22</v>
      </c>
      <c r="D13" s="176">
        <v>60.2</v>
      </c>
      <c r="E13" s="176"/>
      <c r="F13" s="176">
        <v>75.55</v>
      </c>
      <c r="G13" s="176">
        <v>60.7</v>
      </c>
      <c r="H13" s="176">
        <v>64.7</v>
      </c>
      <c r="I13" s="176">
        <v>109.315</v>
      </c>
      <c r="J13" s="176">
        <v>53.2</v>
      </c>
      <c r="K13" s="176">
        <v>54.4</v>
      </c>
      <c r="L13" s="176">
        <v>68.466306250000002</v>
      </c>
      <c r="M13" s="176">
        <v>59.458745354508125</v>
      </c>
      <c r="N13" s="176">
        <v>54.202889953280973</v>
      </c>
      <c r="O13" s="176">
        <v>35.290659540229882</v>
      </c>
      <c r="P13" s="176">
        <v>49.396821379310346</v>
      </c>
      <c r="Q13" s="176">
        <v>60.984000000000002</v>
      </c>
      <c r="R13" s="176">
        <v>59.4</v>
      </c>
      <c r="S13" s="176">
        <v>54.435473700000003</v>
      </c>
      <c r="T13" s="176"/>
      <c r="U13" s="176"/>
      <c r="V13" s="176">
        <v>46.323548700000003</v>
      </c>
      <c r="W13" s="176"/>
      <c r="X13" s="176">
        <v>68.8</v>
      </c>
      <c r="Y13" s="176">
        <v>54.2</v>
      </c>
      <c r="Z13" s="176">
        <v>50.21</v>
      </c>
      <c r="AA13" s="176">
        <v>57.42</v>
      </c>
      <c r="AB13" s="176"/>
      <c r="AC13" s="176"/>
      <c r="AD13" s="177">
        <f t="shared" si="0"/>
        <v>60.232068803682353</v>
      </c>
      <c r="AE13" s="178">
        <f t="shared" si="1"/>
        <v>23</v>
      </c>
      <c r="AF13" s="177">
        <f t="shared" si="2"/>
        <v>62.750286884913791</v>
      </c>
      <c r="AG13" s="179">
        <f t="shared" si="3"/>
        <v>21</v>
      </c>
      <c r="AH13" s="459"/>
      <c r="AI13" s="180">
        <v>60</v>
      </c>
      <c r="AJ13" s="181">
        <v>56.3</v>
      </c>
      <c r="AK13" s="181"/>
      <c r="AL13" s="176"/>
      <c r="AM13" s="176">
        <v>61.3</v>
      </c>
      <c r="AN13" s="176">
        <v>61.8</v>
      </c>
      <c r="AO13" s="176"/>
      <c r="AP13" s="176"/>
      <c r="AQ13" s="176">
        <v>61.1</v>
      </c>
      <c r="AR13" s="176">
        <v>58.018000000000001</v>
      </c>
      <c r="AS13" s="176">
        <v>59.639463499999998</v>
      </c>
      <c r="AT13" s="176">
        <v>56.264419395524961</v>
      </c>
      <c r="AU13" s="176">
        <v>54.254655972906839</v>
      </c>
      <c r="AV13" s="176">
        <v>54.1</v>
      </c>
      <c r="AW13" s="181">
        <v>55.3</v>
      </c>
      <c r="AX13" s="181">
        <v>53.5</v>
      </c>
      <c r="AY13" s="176">
        <v>56.300170000000001</v>
      </c>
      <c r="AZ13" s="176">
        <v>59.3</v>
      </c>
      <c r="BA13" s="176">
        <v>55.5</v>
      </c>
      <c r="BB13" s="176"/>
      <c r="BC13" s="176"/>
      <c r="BD13" s="176">
        <v>61.2</v>
      </c>
      <c r="BE13" s="176"/>
      <c r="BF13" s="176">
        <v>59.4</v>
      </c>
      <c r="BG13" s="176"/>
      <c r="BH13" s="176"/>
      <c r="BI13" s="176">
        <v>56.65</v>
      </c>
      <c r="BJ13" s="176">
        <v>59.05</v>
      </c>
      <c r="BK13" s="176"/>
      <c r="BL13" s="177">
        <f>AVERAGE(AI13:BK13)</f>
        <v>57.840879414127983</v>
      </c>
      <c r="BM13" s="178">
        <f t="shared" si="4"/>
        <v>5</v>
      </c>
      <c r="BN13" s="463"/>
      <c r="BO13" s="183">
        <v>104</v>
      </c>
      <c r="BP13" s="176">
        <v>101</v>
      </c>
      <c r="BQ13" s="176"/>
      <c r="BR13" s="176"/>
      <c r="BS13" s="176"/>
      <c r="BT13" s="176">
        <v>95</v>
      </c>
      <c r="BU13" s="176">
        <v>90</v>
      </c>
      <c r="BV13" s="176"/>
      <c r="BW13" s="176">
        <v>130.006</v>
      </c>
      <c r="BX13" s="176"/>
      <c r="BY13" s="176">
        <v>127.5</v>
      </c>
      <c r="BZ13" s="176">
        <v>109</v>
      </c>
      <c r="CA13" s="176">
        <v>118.6819301782343</v>
      </c>
      <c r="CB13" s="176">
        <v>110.12869154835036</v>
      </c>
      <c r="CC13" s="176">
        <v>81</v>
      </c>
      <c r="CD13" s="176">
        <v>111</v>
      </c>
      <c r="CE13" s="176">
        <v>110.3</v>
      </c>
      <c r="CF13" s="176">
        <v>93</v>
      </c>
      <c r="CG13" s="176"/>
      <c r="CH13" s="176">
        <v>107</v>
      </c>
      <c r="CI13" s="209"/>
      <c r="CJ13" s="209">
        <v>120</v>
      </c>
      <c r="CK13" s="176">
        <v>105</v>
      </c>
      <c r="CL13" s="176"/>
      <c r="CM13" s="176"/>
      <c r="CN13" s="176"/>
      <c r="CO13" s="185">
        <f>AVERAGE(BO13:CN13)</f>
        <v>107.03853885791155</v>
      </c>
      <c r="CP13" s="178">
        <f t="shared" si="5"/>
        <v>5</v>
      </c>
      <c r="CQ13" s="221"/>
      <c r="CR13" s="183"/>
      <c r="CS13" s="181">
        <v>44.666666666666664</v>
      </c>
      <c r="CT13" s="181">
        <v>34</v>
      </c>
      <c r="CU13" s="181"/>
      <c r="CV13" s="176"/>
      <c r="CW13" s="176">
        <v>33</v>
      </c>
      <c r="CX13" s="176">
        <v>40</v>
      </c>
      <c r="CY13" s="176">
        <v>46.636000000000003</v>
      </c>
      <c r="CZ13" s="176">
        <v>39</v>
      </c>
      <c r="DA13" s="176">
        <v>36.367188249975996</v>
      </c>
      <c r="DB13" s="176">
        <v>41.710051945004437</v>
      </c>
      <c r="DC13" s="176">
        <v>38</v>
      </c>
      <c r="DD13" s="176">
        <v>43</v>
      </c>
      <c r="DE13" s="176">
        <v>33</v>
      </c>
      <c r="DF13" s="176"/>
      <c r="DG13" s="176"/>
      <c r="DH13" s="176"/>
      <c r="DI13" s="186">
        <v>33</v>
      </c>
      <c r="DJ13" s="176">
        <v>28.5</v>
      </c>
      <c r="DK13" s="176">
        <v>33</v>
      </c>
      <c r="DL13" s="176"/>
      <c r="DM13" s="176"/>
      <c r="DN13" s="185">
        <f>AVERAGE(CR13:DM13)</f>
        <v>37.419993347260508</v>
      </c>
      <c r="DO13" s="178">
        <f t="shared" si="6"/>
        <v>30</v>
      </c>
      <c r="DP13" s="182"/>
      <c r="DQ13" s="188"/>
      <c r="DR13" s="189">
        <v>1</v>
      </c>
      <c r="DS13" s="189"/>
      <c r="DT13" s="189"/>
      <c r="DU13" s="189">
        <v>1</v>
      </c>
      <c r="DV13" s="190">
        <v>5</v>
      </c>
      <c r="DW13" s="189">
        <v>4</v>
      </c>
      <c r="DX13" s="189">
        <v>5.5</v>
      </c>
      <c r="DY13" s="189">
        <v>1.5</v>
      </c>
      <c r="DZ13" s="190">
        <v>2</v>
      </c>
      <c r="EA13" s="190"/>
      <c r="EB13" s="190"/>
      <c r="EC13" s="190">
        <v>0</v>
      </c>
      <c r="ED13" s="190">
        <v>1</v>
      </c>
      <c r="EE13" s="190">
        <v>0</v>
      </c>
      <c r="EF13" s="176"/>
      <c r="EG13" s="176"/>
      <c r="EH13" s="177">
        <f>AVERAGE(DQ13:EG13)</f>
        <v>2.1</v>
      </c>
      <c r="EI13" s="178">
        <f t="shared" si="7"/>
        <v>20</v>
      </c>
      <c r="EJ13" s="182"/>
      <c r="EK13" s="188"/>
      <c r="EL13" s="189"/>
      <c r="EM13" s="189"/>
      <c r="EN13" s="189"/>
      <c r="EO13" s="189"/>
      <c r="EP13" s="192"/>
      <c r="EQ13" s="180"/>
      <c r="ER13" s="804"/>
      <c r="ES13" s="189">
        <v>0</v>
      </c>
      <c r="ET13" s="189">
        <v>0</v>
      </c>
      <c r="EU13" s="190">
        <v>9</v>
      </c>
      <c r="EV13" s="190">
        <v>3.347</v>
      </c>
      <c r="EW13" s="190">
        <v>0</v>
      </c>
      <c r="EX13" s="190">
        <v>1</v>
      </c>
      <c r="EY13" s="190">
        <v>6.2500000000000003E-3</v>
      </c>
      <c r="EZ13" s="190"/>
      <c r="FA13" s="190"/>
      <c r="FB13" s="190"/>
      <c r="FC13" s="190">
        <v>2.5</v>
      </c>
      <c r="FD13" s="190">
        <v>2</v>
      </c>
      <c r="FE13" s="190"/>
      <c r="FF13" s="177">
        <f t="shared" si="8"/>
        <v>1.9836944444444444</v>
      </c>
      <c r="FG13" s="179">
        <f t="shared" si="9"/>
        <v>25</v>
      </c>
      <c r="FH13" s="218"/>
      <c r="FI13" s="181">
        <v>3</v>
      </c>
      <c r="FJ13" s="181">
        <v>2</v>
      </c>
      <c r="FK13" s="176">
        <v>2.3690000000000002</v>
      </c>
      <c r="FL13" s="194">
        <v>1</v>
      </c>
      <c r="FM13" s="176">
        <v>0.27500000000000002</v>
      </c>
      <c r="FN13" s="176">
        <v>2</v>
      </c>
      <c r="FO13" s="176">
        <v>3.5</v>
      </c>
      <c r="FP13" s="176">
        <v>2</v>
      </c>
      <c r="FQ13" s="176">
        <v>0</v>
      </c>
      <c r="FR13" s="177">
        <f t="shared" si="19"/>
        <v>1.7937777777777777</v>
      </c>
      <c r="FS13" s="193">
        <f t="shared" si="10"/>
        <v>16</v>
      </c>
      <c r="FT13" s="446"/>
      <c r="FU13" s="195"/>
      <c r="FV13" s="196"/>
      <c r="FW13" s="197"/>
      <c r="FX13" s="198"/>
      <c r="FY13" s="189">
        <v>0</v>
      </c>
      <c r="FZ13" s="189"/>
      <c r="GA13" s="189"/>
      <c r="GB13" s="190"/>
      <c r="GC13" s="190"/>
      <c r="GD13" s="190"/>
      <c r="GE13" s="190">
        <v>5</v>
      </c>
      <c r="GF13" s="190"/>
      <c r="GG13" s="177">
        <f t="shared" si="11"/>
        <v>2.5</v>
      </c>
      <c r="GH13" s="178">
        <f t="shared" si="12"/>
        <v>20</v>
      </c>
      <c r="GI13" s="192">
        <v>5.5</v>
      </c>
      <c r="GJ13" s="192"/>
      <c r="GK13" s="210">
        <f t="shared" si="13"/>
        <v>5.5</v>
      </c>
      <c r="GL13" s="188"/>
      <c r="GM13" s="189"/>
      <c r="GN13" s="190"/>
      <c r="GO13" s="177" t="e">
        <f t="shared" si="14"/>
        <v>#DIV/0!</v>
      </c>
      <c r="GP13" s="188"/>
      <c r="GQ13" s="189"/>
      <c r="GR13" s="190"/>
      <c r="GS13" s="177" t="e">
        <f t="shared" si="15"/>
        <v>#DIV/0!</v>
      </c>
      <c r="GT13" s="188">
        <v>2</v>
      </c>
      <c r="GU13" s="189">
        <v>4</v>
      </c>
      <c r="GV13" s="190">
        <v>4.5</v>
      </c>
      <c r="GW13" s="190">
        <v>3.3</v>
      </c>
      <c r="GX13" s="190">
        <v>3.5</v>
      </c>
      <c r="GY13" s="177">
        <f t="shared" si="16"/>
        <v>3.46</v>
      </c>
      <c r="GZ13" s="188">
        <v>3</v>
      </c>
      <c r="HA13" s="189">
        <v>5</v>
      </c>
      <c r="HB13" s="189">
        <v>4</v>
      </c>
      <c r="HC13" s="190"/>
      <c r="HD13" s="189">
        <v>3.5</v>
      </c>
      <c r="HE13" s="190"/>
      <c r="HF13" s="203">
        <f>AVERAGE(GZ13:HE13)</f>
        <v>3.875</v>
      </c>
      <c r="HG13" s="188">
        <v>1</v>
      </c>
      <c r="HH13" s="189">
        <v>1</v>
      </c>
      <c r="HI13" s="189"/>
      <c r="HJ13" s="190">
        <v>1</v>
      </c>
      <c r="HK13" s="211">
        <v>2.4860000000000002</v>
      </c>
      <c r="HL13" s="211"/>
      <c r="HM13" s="211"/>
      <c r="HN13" s="212">
        <f t="shared" si="17"/>
        <v>1.3715000000000002</v>
      </c>
      <c r="HO13" s="188"/>
      <c r="HP13" s="190"/>
      <c r="HQ13" s="190"/>
      <c r="HR13" s="190"/>
      <c r="HS13" s="212" t="e">
        <f t="shared" si="18"/>
        <v>#DIV/0!</v>
      </c>
      <c r="HT13" s="183">
        <v>0</v>
      </c>
      <c r="HU13" s="181">
        <v>0</v>
      </c>
      <c r="HV13" s="181"/>
      <c r="HW13" s="176">
        <v>0</v>
      </c>
      <c r="HX13" s="451">
        <v>0</v>
      </c>
      <c r="HY13" s="929">
        <v>3.8370000000000002</v>
      </c>
      <c r="HZ13" s="207">
        <v>6</v>
      </c>
      <c r="IA13" s="208">
        <v>6</v>
      </c>
    </row>
    <row r="14" spans="1:235" ht="12" customHeight="1" x14ac:dyDescent="0.25">
      <c r="A14" s="174">
        <f>uss16ent!A13</f>
        <v>9</v>
      </c>
      <c r="B14" s="175" t="str">
        <f>uss16ent!B13</f>
        <v>TX-EL2</v>
      </c>
      <c r="C14" s="176">
        <v>80.069999999999993</v>
      </c>
      <c r="D14" s="176">
        <v>88.1</v>
      </c>
      <c r="E14" s="176"/>
      <c r="F14" s="176">
        <v>61.85</v>
      </c>
      <c r="G14" s="176">
        <v>83.7</v>
      </c>
      <c r="H14" s="176">
        <v>83.2</v>
      </c>
      <c r="I14" s="176">
        <v>127.464</v>
      </c>
      <c r="J14" s="176">
        <v>92.1</v>
      </c>
      <c r="K14" s="176">
        <v>76.5</v>
      </c>
      <c r="L14" s="176">
        <v>79.379257004999999</v>
      </c>
      <c r="M14" s="176">
        <v>82.305856339453882</v>
      </c>
      <c r="N14" s="176">
        <v>67.6790370036029</v>
      </c>
      <c r="O14" s="176">
        <v>45.391254091954011</v>
      </c>
      <c r="P14" s="176">
        <v>51.70939655172414</v>
      </c>
      <c r="Q14" s="176">
        <v>72.891000000000005</v>
      </c>
      <c r="R14" s="176">
        <v>60.7</v>
      </c>
      <c r="S14" s="176">
        <v>49.222480099999999</v>
      </c>
      <c r="T14" s="176"/>
      <c r="U14" s="176"/>
      <c r="V14" s="176">
        <v>37.486289999999997</v>
      </c>
      <c r="W14" s="176"/>
      <c r="X14" s="176">
        <v>96</v>
      </c>
      <c r="Y14" s="176">
        <v>63.5</v>
      </c>
      <c r="Z14" s="176">
        <v>83.795000000000002</v>
      </c>
      <c r="AA14" s="176">
        <v>71.385000000000005</v>
      </c>
      <c r="AB14" s="176"/>
      <c r="AC14" s="176"/>
      <c r="AD14" s="177">
        <f t="shared" si="0"/>
        <v>74.020408147225481</v>
      </c>
      <c r="AE14" s="178">
        <f t="shared" si="1"/>
        <v>5</v>
      </c>
      <c r="AF14" s="177">
        <f t="shared" si="2"/>
        <v>74.231484581465509</v>
      </c>
      <c r="AG14" s="179">
        <f t="shared" si="3"/>
        <v>5</v>
      </c>
      <c r="AH14" s="459"/>
      <c r="AI14" s="180">
        <v>58</v>
      </c>
      <c r="AJ14" s="181">
        <v>55.6</v>
      </c>
      <c r="AK14" s="181"/>
      <c r="AL14" s="176"/>
      <c r="AM14" s="176">
        <v>61.4</v>
      </c>
      <c r="AN14" s="176">
        <v>59.8</v>
      </c>
      <c r="AO14" s="176"/>
      <c r="AP14" s="176"/>
      <c r="AQ14" s="176">
        <v>58.9</v>
      </c>
      <c r="AR14" s="176">
        <v>56.521999999999998</v>
      </c>
      <c r="AS14" s="176">
        <v>60.776613500000003</v>
      </c>
      <c r="AT14" s="176">
        <v>57.678033432717164</v>
      </c>
      <c r="AU14" s="176">
        <v>56.53241417350133</v>
      </c>
      <c r="AV14" s="176">
        <v>54.3</v>
      </c>
      <c r="AW14" s="181">
        <v>51.45</v>
      </c>
      <c r="AX14" s="181">
        <v>50.6</v>
      </c>
      <c r="AY14" s="176">
        <v>56.083460000000002</v>
      </c>
      <c r="AZ14" s="176">
        <v>59.1</v>
      </c>
      <c r="BA14" s="176">
        <v>54.25</v>
      </c>
      <c r="BB14" s="176"/>
      <c r="BC14" s="176"/>
      <c r="BD14" s="176">
        <v>58.85</v>
      </c>
      <c r="BE14" s="176"/>
      <c r="BF14" s="176">
        <v>59.3</v>
      </c>
      <c r="BG14" s="176"/>
      <c r="BH14" s="176"/>
      <c r="BI14" s="176">
        <v>55.55</v>
      </c>
      <c r="BJ14" s="176">
        <v>60.4</v>
      </c>
      <c r="BK14" s="176"/>
      <c r="BL14" s="177">
        <f>AVERAGE(AI14:BK14)</f>
        <v>57.110132689800977</v>
      </c>
      <c r="BM14" s="178">
        <f t="shared" si="4"/>
        <v>10</v>
      </c>
      <c r="BN14" s="463"/>
      <c r="BO14" s="183">
        <v>107</v>
      </c>
      <c r="BP14" s="176">
        <v>108</v>
      </c>
      <c r="BQ14" s="176"/>
      <c r="BR14" s="176"/>
      <c r="BS14" s="176"/>
      <c r="BT14" s="176">
        <v>98</v>
      </c>
      <c r="BU14" s="176">
        <v>96</v>
      </c>
      <c r="BV14" s="176"/>
      <c r="BW14" s="176">
        <v>129.315</v>
      </c>
      <c r="BX14" s="176"/>
      <c r="BY14" s="176">
        <v>131</v>
      </c>
      <c r="BZ14" s="176">
        <v>109.5</v>
      </c>
      <c r="CA14" s="176">
        <v>121.3088935000234</v>
      </c>
      <c r="CB14" s="176">
        <v>108.23164324163194</v>
      </c>
      <c r="CC14" s="176">
        <v>81</v>
      </c>
      <c r="CD14" s="176">
        <v>116</v>
      </c>
      <c r="CE14" s="176">
        <v>111.7</v>
      </c>
      <c r="CF14" s="176">
        <v>97</v>
      </c>
      <c r="CG14" s="176"/>
      <c r="CH14" s="176">
        <v>111</v>
      </c>
      <c r="CI14" s="209"/>
      <c r="CJ14" s="209">
        <v>121</v>
      </c>
      <c r="CK14" s="176">
        <v>112.5</v>
      </c>
      <c r="CL14" s="176"/>
      <c r="CM14" s="176"/>
      <c r="CN14" s="176"/>
      <c r="CO14" s="185">
        <f>AVERAGE(BO14:CN14)</f>
        <v>109.90972104635345</v>
      </c>
      <c r="CP14" s="178">
        <f t="shared" si="5"/>
        <v>15</v>
      </c>
      <c r="CQ14" s="221"/>
      <c r="CR14" s="183"/>
      <c r="CS14" s="181">
        <v>35</v>
      </c>
      <c r="CT14" s="181">
        <v>36</v>
      </c>
      <c r="CU14" s="181"/>
      <c r="CV14" s="176"/>
      <c r="CW14" s="176">
        <v>31</v>
      </c>
      <c r="CX14" s="176">
        <v>37</v>
      </c>
      <c r="CY14" s="176">
        <v>42.787999999999997</v>
      </c>
      <c r="CZ14" s="176">
        <v>36</v>
      </c>
      <c r="DA14" s="176">
        <v>31.748506509330173</v>
      </c>
      <c r="DB14" s="176">
        <v>37.020984764384963</v>
      </c>
      <c r="DC14" s="176">
        <v>35</v>
      </c>
      <c r="DD14" s="176">
        <v>38</v>
      </c>
      <c r="DE14" s="176">
        <v>21</v>
      </c>
      <c r="DF14" s="176"/>
      <c r="DG14" s="176"/>
      <c r="DH14" s="176"/>
      <c r="DI14" s="186">
        <v>32</v>
      </c>
      <c r="DJ14" s="176">
        <v>29.5</v>
      </c>
      <c r="DK14" s="176">
        <v>29.5</v>
      </c>
      <c r="DL14" s="176"/>
      <c r="DM14" s="176"/>
      <c r="DN14" s="185">
        <f>AVERAGE(CR14:DM14)</f>
        <v>33.68267794812251</v>
      </c>
      <c r="DO14" s="178">
        <f t="shared" si="6"/>
        <v>8</v>
      </c>
      <c r="DP14" s="182"/>
      <c r="DQ14" s="188"/>
      <c r="DR14" s="189">
        <v>0</v>
      </c>
      <c r="DS14" s="189"/>
      <c r="DT14" s="189"/>
      <c r="DU14" s="189">
        <v>1</v>
      </c>
      <c r="DV14" s="190">
        <v>3</v>
      </c>
      <c r="DW14" s="189">
        <v>6</v>
      </c>
      <c r="DX14" s="189">
        <v>4.5</v>
      </c>
      <c r="DY14" s="189">
        <v>2</v>
      </c>
      <c r="DZ14" s="190">
        <v>3</v>
      </c>
      <c r="EA14" s="190"/>
      <c r="EB14" s="190"/>
      <c r="EC14" s="190">
        <v>0</v>
      </c>
      <c r="ED14" s="190">
        <v>5</v>
      </c>
      <c r="EE14" s="190">
        <v>0.5</v>
      </c>
      <c r="EF14" s="176"/>
      <c r="EG14" s="176"/>
      <c r="EH14" s="177">
        <f>AVERAGE(DQ14:EG14)</f>
        <v>2.5</v>
      </c>
      <c r="EI14" s="178">
        <f t="shared" si="7"/>
        <v>25</v>
      </c>
      <c r="EJ14" s="182"/>
      <c r="EK14" s="188"/>
      <c r="EL14" s="189"/>
      <c r="EM14" s="189"/>
      <c r="EN14" s="189"/>
      <c r="EO14" s="189"/>
      <c r="EP14" s="192"/>
      <c r="EQ14" s="180"/>
      <c r="ER14" s="804"/>
      <c r="ES14" s="189">
        <v>0</v>
      </c>
      <c r="ET14" s="189">
        <v>0</v>
      </c>
      <c r="EU14" s="190">
        <v>0</v>
      </c>
      <c r="EV14" s="190">
        <v>2.7170000000000001</v>
      </c>
      <c r="EW14" s="190">
        <v>1</v>
      </c>
      <c r="EX14" s="190">
        <v>0</v>
      </c>
      <c r="EY14" s="190">
        <v>1.1937500000000001</v>
      </c>
      <c r="EZ14" s="190"/>
      <c r="FA14" s="190"/>
      <c r="FB14" s="190"/>
      <c r="FC14" s="190">
        <v>2</v>
      </c>
      <c r="FD14" s="190">
        <v>0</v>
      </c>
      <c r="FE14" s="190"/>
      <c r="FF14" s="177">
        <f t="shared" si="8"/>
        <v>0.76786111111111111</v>
      </c>
      <c r="FG14" s="179">
        <f t="shared" si="9"/>
        <v>12</v>
      </c>
      <c r="FH14" s="218"/>
      <c r="FI14" s="181">
        <v>0</v>
      </c>
      <c r="FJ14" s="181">
        <v>0</v>
      </c>
      <c r="FK14" s="176">
        <v>0.97599999999999998</v>
      </c>
      <c r="FL14" s="194">
        <v>0</v>
      </c>
      <c r="FM14" s="176">
        <v>0.5</v>
      </c>
      <c r="FN14" s="176">
        <v>2</v>
      </c>
      <c r="FO14" s="176">
        <v>2.5</v>
      </c>
      <c r="FP14" s="176">
        <v>3</v>
      </c>
      <c r="FQ14" s="176">
        <v>0.1</v>
      </c>
      <c r="FR14" s="177">
        <f t="shared" si="19"/>
        <v>1.0084444444444443</v>
      </c>
      <c r="FS14" s="193">
        <f t="shared" si="10"/>
        <v>9</v>
      </c>
      <c r="FT14" s="446"/>
      <c r="FU14" s="195"/>
      <c r="FV14" s="196"/>
      <c r="FW14" s="197"/>
      <c r="FX14" s="198"/>
      <c r="FY14" s="189">
        <v>0</v>
      </c>
      <c r="FZ14" s="189"/>
      <c r="GA14" s="189"/>
      <c r="GB14" s="190"/>
      <c r="GC14" s="190"/>
      <c r="GD14" s="190"/>
      <c r="GE14" s="190">
        <v>3</v>
      </c>
      <c r="GF14" s="190"/>
      <c r="GG14" s="177">
        <f t="shared" si="11"/>
        <v>1.5</v>
      </c>
      <c r="GH14" s="178">
        <f t="shared" si="12"/>
        <v>9</v>
      </c>
      <c r="GI14" s="192">
        <v>2.5</v>
      </c>
      <c r="GJ14" s="192"/>
      <c r="GK14" s="210">
        <f t="shared" si="13"/>
        <v>2.5</v>
      </c>
      <c r="GL14" s="188"/>
      <c r="GM14" s="189"/>
      <c r="GN14" s="190"/>
      <c r="GO14" s="177" t="e">
        <f t="shared" si="14"/>
        <v>#DIV/0!</v>
      </c>
      <c r="GP14" s="188"/>
      <c r="GQ14" s="189"/>
      <c r="GR14" s="190"/>
      <c r="GS14" s="177" t="e">
        <f t="shared" si="15"/>
        <v>#DIV/0!</v>
      </c>
      <c r="GT14" s="188">
        <v>1</v>
      </c>
      <c r="GU14" s="189">
        <v>2.5</v>
      </c>
      <c r="GV14" s="190">
        <v>5.5</v>
      </c>
      <c r="GW14" s="190">
        <v>3.3</v>
      </c>
      <c r="GX14" s="190">
        <v>2</v>
      </c>
      <c r="GY14" s="177">
        <f t="shared" si="16"/>
        <v>2.8600000000000003</v>
      </c>
      <c r="GZ14" s="188">
        <v>2.5</v>
      </c>
      <c r="HA14" s="189">
        <v>5</v>
      </c>
      <c r="HB14" s="189">
        <v>3</v>
      </c>
      <c r="HC14" s="190"/>
      <c r="HD14" s="189">
        <v>4.5</v>
      </c>
      <c r="HE14" s="190"/>
      <c r="HF14" s="203">
        <f>AVERAGE(GZ14:HE14)</f>
        <v>3.75</v>
      </c>
      <c r="HG14" s="188">
        <v>0</v>
      </c>
      <c r="HH14" s="189">
        <v>0</v>
      </c>
      <c r="HI14" s="189"/>
      <c r="HJ14" s="190">
        <v>1</v>
      </c>
      <c r="HK14" s="211">
        <v>3.2370000000000001</v>
      </c>
      <c r="HL14" s="211"/>
      <c r="HM14" s="211"/>
      <c r="HN14" s="212">
        <f t="shared" si="17"/>
        <v>1.05925</v>
      </c>
      <c r="HO14" s="188"/>
      <c r="HP14" s="190"/>
      <c r="HQ14" s="190"/>
      <c r="HR14" s="190"/>
      <c r="HS14" s="212" t="e">
        <f t="shared" si="18"/>
        <v>#DIV/0!</v>
      </c>
      <c r="HT14" s="183">
        <v>0</v>
      </c>
      <c r="HU14" s="181">
        <v>0</v>
      </c>
      <c r="HV14" s="181"/>
      <c r="HW14" s="176">
        <v>0</v>
      </c>
      <c r="HX14" s="451">
        <v>0</v>
      </c>
      <c r="HY14" s="929">
        <v>5.0490000000000004</v>
      </c>
      <c r="HZ14" s="207">
        <v>7</v>
      </c>
      <c r="IA14" s="208">
        <v>6</v>
      </c>
    </row>
    <row r="15" spans="1:235" s="496" customFormat="1" ht="12" customHeight="1" x14ac:dyDescent="0.25">
      <c r="A15" s="466">
        <f>uss16ent!A14</f>
        <v>10</v>
      </c>
      <c r="B15" s="467" t="str">
        <f>uss16ent!B14</f>
        <v>GA071012-14E6</v>
      </c>
      <c r="C15" s="468">
        <v>78.319999999999993</v>
      </c>
      <c r="D15" s="468">
        <v>72</v>
      </c>
      <c r="E15" s="468"/>
      <c r="F15" s="468">
        <v>73</v>
      </c>
      <c r="G15" s="468">
        <v>69.3</v>
      </c>
      <c r="H15" s="468">
        <v>80.8</v>
      </c>
      <c r="I15" s="468">
        <v>107.70099999999999</v>
      </c>
      <c r="J15" s="468">
        <v>40</v>
      </c>
      <c r="K15" s="468">
        <v>65.2</v>
      </c>
      <c r="L15" s="468">
        <v>70.931217004999993</v>
      </c>
      <c r="M15" s="468">
        <v>29.114495139410522</v>
      </c>
      <c r="N15" s="468">
        <v>46.352157735849062</v>
      </c>
      <c r="O15" s="468">
        <v>50.942803793103437</v>
      </c>
      <c r="P15" s="468">
        <v>53.527859712643675</v>
      </c>
      <c r="Q15" s="468">
        <v>56.195999999999998</v>
      </c>
      <c r="R15" s="468">
        <v>71.3</v>
      </c>
      <c r="S15" s="468">
        <v>60.727778899999997</v>
      </c>
      <c r="T15" s="468"/>
      <c r="U15" s="468"/>
      <c r="V15" s="468">
        <v>38.231999199999997</v>
      </c>
      <c r="W15" s="468"/>
      <c r="X15" s="468">
        <v>80.7</v>
      </c>
      <c r="Y15" s="468">
        <v>52.3</v>
      </c>
      <c r="Z15" s="468">
        <v>67.864999999999995</v>
      </c>
      <c r="AA15" s="468">
        <v>49.414999999999999</v>
      </c>
      <c r="AB15" s="468"/>
      <c r="AC15" s="468"/>
      <c r="AD15" s="469">
        <f t="shared" si="0"/>
        <v>62.567871975524135</v>
      </c>
      <c r="AE15" s="470">
        <f t="shared" si="1"/>
        <v>21</v>
      </c>
      <c r="AF15" s="469">
        <f t="shared" si="2"/>
        <v>71.04695482658046</v>
      </c>
      <c r="AG15" s="471">
        <f t="shared" si="3"/>
        <v>13</v>
      </c>
      <c r="AH15" s="459"/>
      <c r="AI15" s="472">
        <v>59.2</v>
      </c>
      <c r="AJ15" s="473">
        <v>54</v>
      </c>
      <c r="AK15" s="473"/>
      <c r="AL15" s="468"/>
      <c r="AM15" s="468">
        <v>60.8</v>
      </c>
      <c r="AN15" s="468">
        <v>60.4</v>
      </c>
      <c r="AO15" s="468"/>
      <c r="AP15" s="468"/>
      <c r="AQ15" s="468">
        <v>60.8</v>
      </c>
      <c r="AR15" s="468">
        <v>56.531999999999996</v>
      </c>
      <c r="AS15" s="468">
        <v>60.077697499999999</v>
      </c>
      <c r="AT15" s="468">
        <v>58.567241948453109</v>
      </c>
      <c r="AU15" s="468">
        <v>53.230351367746046</v>
      </c>
      <c r="AV15" s="468">
        <v>53.9</v>
      </c>
      <c r="AW15" s="473">
        <v>55.1</v>
      </c>
      <c r="AX15" s="473">
        <v>53.4</v>
      </c>
      <c r="AY15" s="468">
        <v>53.245449999999998</v>
      </c>
      <c r="AZ15" s="468">
        <v>59</v>
      </c>
      <c r="BA15" s="468">
        <v>55.75</v>
      </c>
      <c r="BB15" s="468"/>
      <c r="BC15" s="468"/>
      <c r="BD15" s="468">
        <v>59.65</v>
      </c>
      <c r="BE15" s="468"/>
      <c r="BF15" s="468">
        <v>59</v>
      </c>
      <c r="BG15" s="468"/>
      <c r="BH15" s="468"/>
      <c r="BI15" s="468">
        <v>55.85</v>
      </c>
      <c r="BJ15" s="468">
        <v>58.35</v>
      </c>
      <c r="BK15" s="468"/>
      <c r="BL15" s="469">
        <f>AVERAGE(AI15:BK15)</f>
        <v>57.202775832431527</v>
      </c>
      <c r="BM15" s="470">
        <f t="shared" si="4"/>
        <v>9</v>
      </c>
      <c r="BN15" s="474"/>
      <c r="BO15" s="475">
        <v>104</v>
      </c>
      <c r="BP15" s="468">
        <v>105</v>
      </c>
      <c r="BQ15" s="468"/>
      <c r="BR15" s="468"/>
      <c r="BS15" s="468"/>
      <c r="BT15" s="468">
        <v>93</v>
      </c>
      <c r="BU15" s="468">
        <v>92</v>
      </c>
      <c r="BV15" s="468"/>
      <c r="BW15" s="468">
        <v>133.02500000000001</v>
      </c>
      <c r="BX15" s="468"/>
      <c r="BY15" s="468">
        <v>131</v>
      </c>
      <c r="BZ15" s="468">
        <v>108.5</v>
      </c>
      <c r="CA15" s="468">
        <v>120.69440977888709</v>
      </c>
      <c r="CB15" s="468">
        <v>107.2621698075821</v>
      </c>
      <c r="CC15" s="468">
        <v>81</v>
      </c>
      <c r="CD15" s="468">
        <v>112</v>
      </c>
      <c r="CE15" s="468">
        <v>110.3</v>
      </c>
      <c r="CF15" s="468">
        <v>92</v>
      </c>
      <c r="CG15" s="468"/>
      <c r="CH15" s="468">
        <v>109</v>
      </c>
      <c r="CI15" s="468"/>
      <c r="CJ15" s="468">
        <v>122.5</v>
      </c>
      <c r="CK15" s="468">
        <v>109</v>
      </c>
      <c r="CL15" s="468"/>
      <c r="CM15" s="468"/>
      <c r="CN15" s="468"/>
      <c r="CO15" s="476">
        <f>AVERAGE(BO15:CN15)</f>
        <v>108.14259872415433</v>
      </c>
      <c r="CP15" s="470">
        <f t="shared" si="5"/>
        <v>10</v>
      </c>
      <c r="CQ15" s="221"/>
      <c r="CR15" s="475"/>
      <c r="CS15" s="473">
        <v>35</v>
      </c>
      <c r="CT15" s="473">
        <v>32.5</v>
      </c>
      <c r="CU15" s="473"/>
      <c r="CV15" s="468"/>
      <c r="CW15" s="468">
        <v>35</v>
      </c>
      <c r="CX15" s="468">
        <v>34</v>
      </c>
      <c r="CY15" s="468">
        <v>40.44</v>
      </c>
      <c r="CZ15" s="468">
        <v>36</v>
      </c>
      <c r="DA15" s="468">
        <v>27.655995008159756</v>
      </c>
      <c r="DB15" s="468">
        <v>35.033386829057406</v>
      </c>
      <c r="DC15" s="468">
        <v>32</v>
      </c>
      <c r="DD15" s="468">
        <v>37</v>
      </c>
      <c r="DE15" s="468">
        <v>27</v>
      </c>
      <c r="DF15" s="468"/>
      <c r="DG15" s="468"/>
      <c r="DH15" s="468"/>
      <c r="DI15" s="477">
        <v>33</v>
      </c>
      <c r="DJ15" s="468">
        <v>25.5</v>
      </c>
      <c r="DK15" s="468">
        <v>29</v>
      </c>
      <c r="DL15" s="468"/>
      <c r="DM15" s="468"/>
      <c r="DN15" s="476">
        <f>AVERAGE(CR15:DM15)</f>
        <v>32.79495584551551</v>
      </c>
      <c r="DO15" s="470">
        <f t="shared" si="6"/>
        <v>2</v>
      </c>
      <c r="DP15" s="474"/>
      <c r="DQ15" s="478"/>
      <c r="DR15" s="479">
        <v>0</v>
      </c>
      <c r="DS15" s="479"/>
      <c r="DT15" s="479"/>
      <c r="DU15" s="479">
        <v>1</v>
      </c>
      <c r="DV15" s="480">
        <v>3</v>
      </c>
      <c r="DW15" s="479">
        <v>0</v>
      </c>
      <c r="DX15" s="479">
        <v>4.5</v>
      </c>
      <c r="DY15" s="479">
        <v>1</v>
      </c>
      <c r="DZ15" s="480">
        <v>1.3</v>
      </c>
      <c r="EA15" s="480"/>
      <c r="EB15" s="480"/>
      <c r="EC15" s="480">
        <v>0</v>
      </c>
      <c r="ED15" s="480">
        <v>0.5</v>
      </c>
      <c r="EE15" s="480">
        <v>0</v>
      </c>
      <c r="EF15" s="468"/>
      <c r="EG15" s="468"/>
      <c r="EH15" s="469">
        <f>AVERAGE(DQ15:EG15)</f>
        <v>1.1300000000000001</v>
      </c>
      <c r="EI15" s="470">
        <f t="shared" si="7"/>
        <v>5</v>
      </c>
      <c r="EJ15" s="474"/>
      <c r="EK15" s="478"/>
      <c r="EL15" s="479"/>
      <c r="EM15" s="479"/>
      <c r="EN15" s="479"/>
      <c r="EO15" s="479"/>
      <c r="EP15" s="481"/>
      <c r="EQ15" s="472"/>
      <c r="ER15" s="805"/>
      <c r="ES15" s="479">
        <v>0</v>
      </c>
      <c r="ET15" s="479">
        <v>0</v>
      </c>
      <c r="EU15" s="480">
        <v>1</v>
      </c>
      <c r="EV15" s="480">
        <v>2.504</v>
      </c>
      <c r="EW15" s="480">
        <v>0</v>
      </c>
      <c r="EX15" s="480">
        <v>2</v>
      </c>
      <c r="EY15" s="480">
        <v>0.83125000000000004</v>
      </c>
      <c r="EZ15" s="480"/>
      <c r="FA15" s="480"/>
      <c r="FB15" s="480"/>
      <c r="FC15" s="480">
        <v>1.5</v>
      </c>
      <c r="FD15" s="480">
        <v>2</v>
      </c>
      <c r="FE15" s="480"/>
      <c r="FF15" s="469">
        <f t="shared" si="8"/>
        <v>1.0928055555555554</v>
      </c>
      <c r="FG15" s="471">
        <f t="shared" si="9"/>
        <v>15</v>
      </c>
      <c r="FH15" s="218"/>
      <c r="FI15" s="473">
        <v>7</v>
      </c>
      <c r="FJ15" s="473">
        <v>1</v>
      </c>
      <c r="FK15" s="468">
        <v>2.6549999999999998</v>
      </c>
      <c r="FL15" s="484">
        <v>4</v>
      </c>
      <c r="FM15" s="468">
        <v>1.75</v>
      </c>
      <c r="FN15" s="468">
        <v>2.5</v>
      </c>
      <c r="FO15" s="468">
        <v>5</v>
      </c>
      <c r="FP15" s="468">
        <v>2</v>
      </c>
      <c r="FQ15" s="468">
        <v>0.1</v>
      </c>
      <c r="FR15" s="469">
        <f t="shared" si="19"/>
        <v>2.8894444444444449</v>
      </c>
      <c r="FS15" s="482">
        <f t="shared" si="10"/>
        <v>22</v>
      </c>
      <c r="FT15" s="483"/>
      <c r="FU15" s="485"/>
      <c r="FV15" s="486"/>
      <c r="FW15" s="487"/>
      <c r="FX15" s="488"/>
      <c r="FY15" s="479">
        <v>2</v>
      </c>
      <c r="FZ15" s="479"/>
      <c r="GA15" s="479"/>
      <c r="GB15" s="480"/>
      <c r="GC15" s="480"/>
      <c r="GD15" s="480"/>
      <c r="GE15" s="480">
        <v>2.5</v>
      </c>
      <c r="GF15" s="480"/>
      <c r="GG15" s="469">
        <f t="shared" si="11"/>
        <v>2.25</v>
      </c>
      <c r="GH15" s="470">
        <f t="shared" si="12"/>
        <v>18</v>
      </c>
      <c r="GI15" s="481">
        <v>4</v>
      </c>
      <c r="GJ15" s="481"/>
      <c r="GK15" s="489">
        <f t="shared" si="13"/>
        <v>4</v>
      </c>
      <c r="GL15" s="478"/>
      <c r="GM15" s="479"/>
      <c r="GN15" s="480"/>
      <c r="GO15" s="469" t="e">
        <f t="shared" si="14"/>
        <v>#DIV/0!</v>
      </c>
      <c r="GP15" s="478"/>
      <c r="GQ15" s="479"/>
      <c r="GR15" s="480"/>
      <c r="GS15" s="469" t="e">
        <f t="shared" si="15"/>
        <v>#DIV/0!</v>
      </c>
      <c r="GT15" s="478">
        <v>0</v>
      </c>
      <c r="GU15" s="479">
        <v>3</v>
      </c>
      <c r="GV15" s="480">
        <v>6</v>
      </c>
      <c r="GW15" s="480">
        <v>5.3</v>
      </c>
      <c r="GX15" s="480">
        <v>3</v>
      </c>
      <c r="GY15" s="469">
        <f t="shared" si="16"/>
        <v>3.46</v>
      </c>
      <c r="GZ15" s="478">
        <v>3.5</v>
      </c>
      <c r="HA15" s="479">
        <v>4</v>
      </c>
      <c r="HB15" s="479">
        <v>2</v>
      </c>
      <c r="HC15" s="480"/>
      <c r="HD15" s="479">
        <v>3.5</v>
      </c>
      <c r="HE15" s="480"/>
      <c r="HF15" s="490">
        <f>AVERAGE(GZ15:HE15)</f>
        <v>3.25</v>
      </c>
      <c r="HG15" s="478">
        <v>1</v>
      </c>
      <c r="HH15" s="479">
        <v>2</v>
      </c>
      <c r="HI15" s="479"/>
      <c r="HJ15" s="480">
        <v>3</v>
      </c>
      <c r="HK15" s="491">
        <v>2.952</v>
      </c>
      <c r="HL15" s="491"/>
      <c r="HM15" s="491"/>
      <c r="HN15" s="492">
        <f t="shared" si="17"/>
        <v>2.238</v>
      </c>
      <c r="HO15" s="478"/>
      <c r="HP15" s="480"/>
      <c r="HQ15" s="480"/>
      <c r="HR15" s="480"/>
      <c r="HS15" s="492" t="e">
        <f t="shared" si="18"/>
        <v>#DIV/0!</v>
      </c>
      <c r="HT15" s="475">
        <v>0</v>
      </c>
      <c r="HU15" s="473">
        <v>0</v>
      </c>
      <c r="HV15" s="473"/>
      <c r="HW15" s="468">
        <v>0</v>
      </c>
      <c r="HX15" s="493">
        <v>0</v>
      </c>
      <c r="HY15" s="930">
        <v>6.9509999999999996</v>
      </c>
      <c r="HZ15" s="494">
        <v>8</v>
      </c>
      <c r="IA15" s="495">
        <v>9</v>
      </c>
    </row>
    <row r="16" spans="1:235" s="241" customFormat="1" ht="12" customHeight="1" x14ac:dyDescent="0.25">
      <c r="A16" s="213">
        <f>uss16ent!A15</f>
        <v>11</v>
      </c>
      <c r="B16" s="214" t="str">
        <f>uss16ent!B15</f>
        <v>GA051207-14E53</v>
      </c>
      <c r="C16" s="209">
        <v>84.02</v>
      </c>
      <c r="D16" s="209">
        <v>73.400000000000006</v>
      </c>
      <c r="E16" s="209"/>
      <c r="F16" s="209">
        <v>71.900000000000006</v>
      </c>
      <c r="G16" s="209">
        <v>85.6</v>
      </c>
      <c r="H16" s="209">
        <v>70.8</v>
      </c>
      <c r="I16" s="209">
        <v>113.194</v>
      </c>
      <c r="J16" s="209">
        <v>47.1</v>
      </c>
      <c r="K16" s="209">
        <v>66.099999999999994</v>
      </c>
      <c r="L16" s="209">
        <v>77.944394269999989</v>
      </c>
      <c r="M16" s="209">
        <v>59.64892419352536</v>
      </c>
      <c r="N16" s="209">
        <v>91.365153802841007</v>
      </c>
      <c r="O16" s="209">
        <v>51.45933706896551</v>
      </c>
      <c r="P16" s="209">
        <v>49.548771896551727</v>
      </c>
      <c r="Q16" s="209">
        <v>66.024000000000001</v>
      </c>
      <c r="R16" s="209">
        <v>68.400000000000006</v>
      </c>
      <c r="S16" s="209">
        <v>59.133529000000003</v>
      </c>
      <c r="T16" s="209"/>
      <c r="U16" s="209"/>
      <c r="V16" s="209">
        <v>47.395310299999998</v>
      </c>
      <c r="W16" s="209"/>
      <c r="X16" s="209">
        <v>79</v>
      </c>
      <c r="Y16" s="209">
        <v>57.9</v>
      </c>
      <c r="Z16" s="209">
        <v>54.244999999999997</v>
      </c>
      <c r="AA16" s="209">
        <v>56.564999999999998</v>
      </c>
      <c r="AB16" s="209"/>
      <c r="AC16" s="209"/>
      <c r="AD16" s="215">
        <f t="shared" si="0"/>
        <v>68.130639072946835</v>
      </c>
      <c r="AE16" s="216">
        <f t="shared" si="1"/>
        <v>13</v>
      </c>
      <c r="AF16" s="215">
        <f t="shared" si="2"/>
        <v>71.675287612068971</v>
      </c>
      <c r="AG16" s="217">
        <f t="shared" si="3"/>
        <v>11</v>
      </c>
      <c r="AH16" s="459"/>
      <c r="AI16" s="219">
        <v>58.7</v>
      </c>
      <c r="AJ16" s="220">
        <v>55.2</v>
      </c>
      <c r="AK16" s="220"/>
      <c r="AL16" s="209"/>
      <c r="AM16" s="209">
        <v>61.9</v>
      </c>
      <c r="AN16" s="209">
        <v>58.8</v>
      </c>
      <c r="AO16" s="209"/>
      <c r="AP16" s="209"/>
      <c r="AQ16" s="209">
        <v>54.9</v>
      </c>
      <c r="AR16" s="209">
        <v>52.712000000000003</v>
      </c>
      <c r="AS16" s="209">
        <v>57.433542500000001</v>
      </c>
      <c r="AT16" s="209">
        <v>54.385050495029375</v>
      </c>
      <c r="AU16" s="209">
        <v>48.711186883350351</v>
      </c>
      <c r="AV16" s="209">
        <v>54.6</v>
      </c>
      <c r="AW16" s="220">
        <v>52.05</v>
      </c>
      <c r="AX16" s="220">
        <v>49.8</v>
      </c>
      <c r="AY16" s="209">
        <v>53.620690000000003</v>
      </c>
      <c r="AZ16" s="209">
        <v>58.6</v>
      </c>
      <c r="BA16" s="209">
        <v>55</v>
      </c>
      <c r="BB16" s="209"/>
      <c r="BC16" s="209"/>
      <c r="BD16" s="209">
        <v>57.75</v>
      </c>
      <c r="BE16" s="209"/>
      <c r="BF16" s="209">
        <v>58.1</v>
      </c>
      <c r="BG16" s="209"/>
      <c r="BH16" s="209"/>
      <c r="BI16" s="209">
        <v>54.05</v>
      </c>
      <c r="BJ16" s="209">
        <v>57.6</v>
      </c>
      <c r="BK16" s="209"/>
      <c r="BL16" s="215">
        <f>AVERAGE(AI16:BK16)</f>
        <v>55.469077362019981</v>
      </c>
      <c r="BM16" s="216">
        <f t="shared" si="4"/>
        <v>25</v>
      </c>
      <c r="BN16" s="463"/>
      <c r="BO16" s="222">
        <v>107</v>
      </c>
      <c r="BP16" s="209">
        <v>104</v>
      </c>
      <c r="BQ16" s="209"/>
      <c r="BR16" s="209"/>
      <c r="BS16" s="209"/>
      <c r="BT16" s="209">
        <v>100</v>
      </c>
      <c r="BU16" s="209">
        <v>102</v>
      </c>
      <c r="BV16" s="209"/>
      <c r="BW16" s="209">
        <v>128.58600000000001</v>
      </c>
      <c r="BX16" s="209"/>
      <c r="BY16" s="209">
        <v>126</v>
      </c>
      <c r="BZ16" s="209">
        <v>110</v>
      </c>
      <c r="CA16" s="209">
        <v>116.2723592845029</v>
      </c>
      <c r="CB16" s="209">
        <v>108.16195183246177</v>
      </c>
      <c r="CC16" s="209">
        <v>91</v>
      </c>
      <c r="CD16" s="209">
        <v>115</v>
      </c>
      <c r="CE16" s="209">
        <v>109.7</v>
      </c>
      <c r="CF16" s="209">
        <v>97</v>
      </c>
      <c r="CG16" s="209"/>
      <c r="CH16" s="209">
        <v>109</v>
      </c>
      <c r="CI16" s="209"/>
      <c r="CJ16" s="209">
        <v>119</v>
      </c>
      <c r="CK16" s="209">
        <v>110</v>
      </c>
      <c r="CL16" s="209"/>
      <c r="CM16" s="209"/>
      <c r="CN16" s="209"/>
      <c r="CO16" s="223">
        <f>AVERAGE(BO16:CN16)</f>
        <v>109.54501944481031</v>
      </c>
      <c r="CP16" s="216">
        <f t="shared" si="5"/>
        <v>13</v>
      </c>
      <c r="CQ16" s="221"/>
      <c r="CR16" s="222"/>
      <c r="CS16" s="220">
        <v>38</v>
      </c>
      <c r="CT16" s="220">
        <v>35</v>
      </c>
      <c r="CU16" s="220"/>
      <c r="CV16" s="209"/>
      <c r="CW16" s="209">
        <v>39</v>
      </c>
      <c r="CX16" s="209">
        <v>41</v>
      </c>
      <c r="CY16" s="209">
        <v>44</v>
      </c>
      <c r="CZ16" s="209">
        <v>39</v>
      </c>
      <c r="DA16" s="209">
        <v>33.547470480944583</v>
      </c>
      <c r="DB16" s="209">
        <v>40.402207026811027</v>
      </c>
      <c r="DC16" s="209">
        <v>40</v>
      </c>
      <c r="DD16" s="209">
        <v>39</v>
      </c>
      <c r="DE16" s="209">
        <v>32</v>
      </c>
      <c r="DF16" s="209"/>
      <c r="DG16" s="209"/>
      <c r="DH16" s="209"/>
      <c r="DI16" s="224">
        <v>37</v>
      </c>
      <c r="DJ16" s="209">
        <v>29</v>
      </c>
      <c r="DK16" s="209">
        <v>30</v>
      </c>
      <c r="DL16" s="209"/>
      <c r="DM16" s="209"/>
      <c r="DN16" s="223">
        <f>AVERAGE(CR16:DM16)</f>
        <v>36.924976964839686</v>
      </c>
      <c r="DO16" s="216">
        <f t="shared" si="6"/>
        <v>28</v>
      </c>
      <c r="DP16" s="221"/>
      <c r="DQ16" s="225"/>
      <c r="DR16" s="226">
        <v>0</v>
      </c>
      <c r="DS16" s="226"/>
      <c r="DT16" s="226"/>
      <c r="DU16" s="226">
        <v>1</v>
      </c>
      <c r="DV16" s="227">
        <v>3.5</v>
      </c>
      <c r="DW16" s="226">
        <v>0</v>
      </c>
      <c r="DX16" s="226">
        <v>2.5</v>
      </c>
      <c r="DY16" s="226">
        <v>1</v>
      </c>
      <c r="DZ16" s="227">
        <v>2.2999999999999998</v>
      </c>
      <c r="EA16" s="227"/>
      <c r="EB16" s="227"/>
      <c r="EC16" s="227">
        <v>0</v>
      </c>
      <c r="ED16" s="227">
        <v>5</v>
      </c>
      <c r="EE16" s="227">
        <v>0</v>
      </c>
      <c r="EF16" s="209"/>
      <c r="EG16" s="209"/>
      <c r="EH16" s="215">
        <f>AVERAGE(DQ16:EG16)</f>
        <v>1.53</v>
      </c>
      <c r="EI16" s="216">
        <f t="shared" si="7"/>
        <v>14</v>
      </c>
      <c r="EJ16" s="221"/>
      <c r="EK16" s="225"/>
      <c r="EL16" s="226"/>
      <c r="EM16" s="226"/>
      <c r="EN16" s="226"/>
      <c r="EO16" s="226"/>
      <c r="EP16" s="228"/>
      <c r="EQ16" s="219"/>
      <c r="ER16" s="806"/>
      <c r="ES16" s="226">
        <v>0</v>
      </c>
      <c r="ET16" s="226">
        <v>0</v>
      </c>
      <c r="EU16" s="227">
        <v>0</v>
      </c>
      <c r="EV16" s="227">
        <v>1.837</v>
      </c>
      <c r="EW16" s="227">
        <v>1</v>
      </c>
      <c r="EX16" s="227">
        <v>1</v>
      </c>
      <c r="EY16" s="227">
        <v>1.6375</v>
      </c>
      <c r="EZ16" s="227"/>
      <c r="FA16" s="227"/>
      <c r="FB16" s="227"/>
      <c r="FC16" s="227">
        <v>4</v>
      </c>
      <c r="FD16" s="227">
        <v>0.5</v>
      </c>
      <c r="FE16" s="227"/>
      <c r="FF16" s="215">
        <f t="shared" si="8"/>
        <v>1.1082777777777777</v>
      </c>
      <c r="FG16" s="217">
        <f t="shared" si="9"/>
        <v>16</v>
      </c>
      <c r="FH16" s="218"/>
      <c r="FI16" s="220">
        <v>9</v>
      </c>
      <c r="FJ16" s="220">
        <v>4</v>
      </c>
      <c r="FK16" s="209">
        <v>3.3210000000000002</v>
      </c>
      <c r="FL16" s="230">
        <v>0</v>
      </c>
      <c r="FM16" s="209">
        <v>0.32500000000000001</v>
      </c>
      <c r="FN16" s="209">
        <v>1.5</v>
      </c>
      <c r="FO16" s="209">
        <v>4</v>
      </c>
      <c r="FP16" s="209">
        <v>5</v>
      </c>
      <c r="FQ16" s="209">
        <v>0.30000000000000004</v>
      </c>
      <c r="FR16" s="215">
        <f t="shared" si="19"/>
        <v>3.0495555555555556</v>
      </c>
      <c r="FS16" s="229">
        <f t="shared" si="10"/>
        <v>25</v>
      </c>
      <c r="FT16" s="447"/>
      <c r="FU16" s="231"/>
      <c r="FV16" s="232"/>
      <c r="FW16" s="233"/>
      <c r="FX16" s="234"/>
      <c r="FY16" s="226">
        <v>5</v>
      </c>
      <c r="FZ16" s="226"/>
      <c r="GA16" s="226"/>
      <c r="GB16" s="227"/>
      <c r="GC16" s="227"/>
      <c r="GD16" s="227"/>
      <c r="GE16" s="227">
        <v>7</v>
      </c>
      <c r="GF16" s="227"/>
      <c r="GG16" s="215">
        <f t="shared" si="11"/>
        <v>6</v>
      </c>
      <c r="GH16" s="216">
        <f t="shared" si="12"/>
        <v>32</v>
      </c>
      <c r="GI16" s="228">
        <v>2</v>
      </c>
      <c r="GJ16" s="228"/>
      <c r="GK16" s="235">
        <f t="shared" si="13"/>
        <v>2</v>
      </c>
      <c r="GL16" s="225"/>
      <c r="GM16" s="226"/>
      <c r="GN16" s="227"/>
      <c r="GO16" s="215" t="e">
        <f t="shared" si="14"/>
        <v>#DIV/0!</v>
      </c>
      <c r="GP16" s="225"/>
      <c r="GQ16" s="226"/>
      <c r="GR16" s="227"/>
      <c r="GS16" s="215" t="e">
        <f t="shared" si="15"/>
        <v>#DIV/0!</v>
      </c>
      <c r="GT16" s="225">
        <v>0</v>
      </c>
      <c r="GU16" s="226">
        <v>5.5</v>
      </c>
      <c r="GV16" s="227">
        <v>5.5</v>
      </c>
      <c r="GW16" s="227">
        <v>2.7</v>
      </c>
      <c r="GX16" s="227">
        <v>3.5</v>
      </c>
      <c r="GY16" s="215">
        <f t="shared" si="16"/>
        <v>3.44</v>
      </c>
      <c r="GZ16" s="225">
        <v>2</v>
      </c>
      <c r="HA16" s="226">
        <v>0</v>
      </c>
      <c r="HB16" s="226">
        <v>4</v>
      </c>
      <c r="HC16" s="227"/>
      <c r="HD16" s="226">
        <v>3</v>
      </c>
      <c r="HE16" s="227"/>
      <c r="HF16" s="236">
        <f>AVERAGE(GZ16:HE16)</f>
        <v>2.25</v>
      </c>
      <c r="HG16" s="225">
        <v>2</v>
      </c>
      <c r="HH16" s="226">
        <v>2</v>
      </c>
      <c r="HI16" s="226"/>
      <c r="HJ16" s="227">
        <v>0</v>
      </c>
      <c r="HK16" s="237">
        <v>2.7269999999999999</v>
      </c>
      <c r="HL16" s="237"/>
      <c r="HM16" s="237"/>
      <c r="HN16" s="238">
        <f t="shared" si="17"/>
        <v>1.6817500000000001</v>
      </c>
      <c r="HO16" s="225"/>
      <c r="HP16" s="227"/>
      <c r="HQ16" s="227"/>
      <c r="HR16" s="227"/>
      <c r="HS16" s="238" t="e">
        <f t="shared" si="18"/>
        <v>#DIV/0!</v>
      </c>
      <c r="HT16" s="222">
        <v>100</v>
      </c>
      <c r="HU16" s="220">
        <v>35</v>
      </c>
      <c r="HV16" s="220"/>
      <c r="HW16" s="209">
        <v>87.5</v>
      </c>
      <c r="HX16" s="452">
        <v>100</v>
      </c>
      <c r="HY16" s="931">
        <v>2.8050000000000002</v>
      </c>
      <c r="HZ16" s="239">
        <v>6</v>
      </c>
      <c r="IA16" s="240">
        <v>5</v>
      </c>
    </row>
    <row r="17" spans="1:235" ht="12" customHeight="1" x14ac:dyDescent="0.25">
      <c r="A17" s="174">
        <f>uss16ent!A16</f>
        <v>12</v>
      </c>
      <c r="B17" s="175" t="str">
        <f>uss16ent!B16</f>
        <v>GA07353-14E19</v>
      </c>
      <c r="C17" s="176">
        <v>79.260000000000005</v>
      </c>
      <c r="D17" s="176">
        <v>74.3</v>
      </c>
      <c r="E17" s="176"/>
      <c r="F17" s="176">
        <v>87.85</v>
      </c>
      <c r="G17" s="176">
        <v>91.7</v>
      </c>
      <c r="H17" s="176">
        <v>89.5</v>
      </c>
      <c r="I17" s="176">
        <v>112.508</v>
      </c>
      <c r="J17" s="176">
        <v>42.8</v>
      </c>
      <c r="K17" s="176">
        <v>84.7</v>
      </c>
      <c r="L17" s="176">
        <v>70.84416856</v>
      </c>
      <c r="M17" s="176">
        <v>52.066124588144973</v>
      </c>
      <c r="N17" s="176">
        <v>78.333366270680415</v>
      </c>
      <c r="O17" s="176">
        <v>51.576565747126438</v>
      </c>
      <c r="P17" s="176">
        <v>64.593413793103451</v>
      </c>
      <c r="Q17" s="176">
        <v>62.496000000000002</v>
      </c>
      <c r="R17" s="176">
        <v>74.8</v>
      </c>
      <c r="S17" s="176">
        <v>52.857619800000002</v>
      </c>
      <c r="T17" s="176"/>
      <c r="U17" s="176"/>
      <c r="V17" s="176">
        <v>46.213689799999997</v>
      </c>
      <c r="W17" s="176"/>
      <c r="X17" s="176">
        <v>78.900000000000006</v>
      </c>
      <c r="Y17" s="176">
        <v>65.7</v>
      </c>
      <c r="Z17" s="176">
        <v>75.165000000000006</v>
      </c>
      <c r="AA17" s="176">
        <v>57.115000000000002</v>
      </c>
      <c r="AB17" s="176"/>
      <c r="AC17" s="176"/>
      <c r="AD17" s="177">
        <f t="shared" si="0"/>
        <v>71.108521359955034</v>
      </c>
      <c r="AE17" s="178">
        <f t="shared" si="1"/>
        <v>11</v>
      </c>
      <c r="AF17" s="177">
        <f t="shared" si="2"/>
        <v>77.370129199137921</v>
      </c>
      <c r="AG17" s="179">
        <f t="shared" si="3"/>
        <v>3</v>
      </c>
      <c r="AH17" s="459"/>
      <c r="AI17" s="180">
        <v>59.3</v>
      </c>
      <c r="AJ17" s="181">
        <v>55.1</v>
      </c>
      <c r="AK17" s="181"/>
      <c r="AL17" s="176"/>
      <c r="AM17" s="176">
        <v>61.5</v>
      </c>
      <c r="AN17" s="176">
        <v>60.7</v>
      </c>
      <c r="AO17" s="176"/>
      <c r="AP17" s="176"/>
      <c r="AQ17" s="176">
        <v>57.7</v>
      </c>
      <c r="AR17" s="176">
        <v>55.688000000000002</v>
      </c>
      <c r="AS17" s="176">
        <v>59.936762000000002</v>
      </c>
      <c r="AT17" s="176">
        <v>58.01388337818149</v>
      </c>
      <c r="AU17" s="176">
        <v>51.322862117802067</v>
      </c>
      <c r="AV17" s="176">
        <v>55.3</v>
      </c>
      <c r="AW17" s="181">
        <v>55.650000000000006</v>
      </c>
      <c r="AX17" s="181">
        <v>55.3</v>
      </c>
      <c r="AY17" s="176">
        <v>58.14622</v>
      </c>
      <c r="AZ17" s="176">
        <v>59.3</v>
      </c>
      <c r="BA17" s="176">
        <v>55.75</v>
      </c>
      <c r="BB17" s="176"/>
      <c r="BC17" s="176"/>
      <c r="BD17" s="176">
        <v>60.55</v>
      </c>
      <c r="BE17" s="176"/>
      <c r="BF17" s="176">
        <v>59.5</v>
      </c>
      <c r="BG17" s="176"/>
      <c r="BH17" s="176"/>
      <c r="BI17" s="176">
        <v>56.55</v>
      </c>
      <c r="BJ17" s="176">
        <v>59.55</v>
      </c>
      <c r="BK17" s="176"/>
      <c r="BL17" s="177">
        <f>AVERAGE(AI17:BK17)</f>
        <v>57.624090920841219</v>
      </c>
      <c r="BM17" s="178">
        <f t="shared" si="4"/>
        <v>6</v>
      </c>
      <c r="BN17" s="463"/>
      <c r="BO17" s="183">
        <v>105</v>
      </c>
      <c r="BP17" s="176">
        <v>104</v>
      </c>
      <c r="BQ17" s="176"/>
      <c r="BR17" s="176"/>
      <c r="BS17" s="176"/>
      <c r="BT17" s="176">
        <v>94</v>
      </c>
      <c r="BU17" s="176">
        <v>103</v>
      </c>
      <c r="BV17" s="176"/>
      <c r="BW17" s="176">
        <v>128.61699999999999</v>
      </c>
      <c r="BX17" s="176"/>
      <c r="BY17" s="176">
        <v>126.5</v>
      </c>
      <c r="BZ17" s="176">
        <v>107.5</v>
      </c>
      <c r="CA17" s="176">
        <v>117.23847236888419</v>
      </c>
      <c r="CB17" s="176">
        <v>106.18797145927466</v>
      </c>
      <c r="CC17" s="176">
        <v>81</v>
      </c>
      <c r="CD17" s="176">
        <v>112</v>
      </c>
      <c r="CE17" s="176">
        <v>108.3</v>
      </c>
      <c r="CF17" s="176">
        <v>93</v>
      </c>
      <c r="CG17" s="176"/>
      <c r="CH17" s="176">
        <v>109</v>
      </c>
      <c r="CI17" s="209"/>
      <c r="CJ17" s="209">
        <v>119.5</v>
      </c>
      <c r="CK17" s="176">
        <v>109.5</v>
      </c>
      <c r="CL17" s="176"/>
      <c r="CM17" s="176"/>
      <c r="CN17" s="176"/>
      <c r="CO17" s="185">
        <f>AVERAGE(BO17:CN17)</f>
        <v>107.77146523925992</v>
      </c>
      <c r="CP17" s="178">
        <f t="shared" si="5"/>
        <v>8</v>
      </c>
      <c r="CQ17" s="221"/>
      <c r="CR17" s="183"/>
      <c r="CS17" s="181">
        <v>36.333333333333336</v>
      </c>
      <c r="CT17" s="181">
        <v>32</v>
      </c>
      <c r="CU17" s="181"/>
      <c r="CV17" s="176"/>
      <c r="CW17" s="176">
        <v>36</v>
      </c>
      <c r="CX17" s="176">
        <v>37</v>
      </c>
      <c r="CY17" s="176">
        <v>41.378</v>
      </c>
      <c r="CZ17" s="176">
        <v>37</v>
      </c>
      <c r="DA17" s="176">
        <v>27.650475184794068</v>
      </c>
      <c r="DB17" s="176">
        <v>37.275233859183167</v>
      </c>
      <c r="DC17" s="176">
        <v>34</v>
      </c>
      <c r="DD17" s="176">
        <v>39</v>
      </c>
      <c r="DE17" s="176">
        <v>34</v>
      </c>
      <c r="DF17" s="176"/>
      <c r="DG17" s="176"/>
      <c r="DH17" s="176"/>
      <c r="DI17" s="186">
        <v>36</v>
      </c>
      <c r="DJ17" s="176">
        <v>28.5</v>
      </c>
      <c r="DK17" s="176">
        <v>28.5</v>
      </c>
      <c r="DL17" s="176"/>
      <c r="DM17" s="176"/>
      <c r="DN17" s="185">
        <f>AVERAGE(CR17:DM17)</f>
        <v>34.616931598379331</v>
      </c>
      <c r="DO17" s="178">
        <f t="shared" si="6"/>
        <v>14</v>
      </c>
      <c r="DP17" s="182"/>
      <c r="DQ17" s="188"/>
      <c r="DR17" s="189">
        <v>0</v>
      </c>
      <c r="DS17" s="189"/>
      <c r="DT17" s="189"/>
      <c r="DU17" s="189">
        <v>1</v>
      </c>
      <c r="DV17" s="190">
        <v>9</v>
      </c>
      <c r="DW17" s="189">
        <v>4</v>
      </c>
      <c r="DX17" s="189">
        <v>4.5</v>
      </c>
      <c r="DY17" s="189">
        <v>1</v>
      </c>
      <c r="DZ17" s="190">
        <v>1.7</v>
      </c>
      <c r="EA17" s="190"/>
      <c r="EB17" s="190"/>
      <c r="EC17" s="190">
        <v>0</v>
      </c>
      <c r="ED17" s="190">
        <v>1</v>
      </c>
      <c r="EE17" s="190">
        <v>0</v>
      </c>
      <c r="EF17" s="176"/>
      <c r="EG17" s="176"/>
      <c r="EH17" s="177">
        <f>AVERAGE(DQ17:EG17)</f>
        <v>2.2199999999999998</v>
      </c>
      <c r="EI17" s="178">
        <f t="shared" si="7"/>
        <v>23</v>
      </c>
      <c r="EJ17" s="182"/>
      <c r="EK17" s="188"/>
      <c r="EL17" s="189"/>
      <c r="EM17" s="189"/>
      <c r="EN17" s="189"/>
      <c r="EO17" s="189"/>
      <c r="EP17" s="192"/>
      <c r="EQ17" s="180"/>
      <c r="ER17" s="804"/>
      <c r="ES17" s="189">
        <v>0</v>
      </c>
      <c r="ET17" s="189">
        <v>0</v>
      </c>
      <c r="EU17" s="190">
        <v>0</v>
      </c>
      <c r="EV17" s="190">
        <v>0.80900000000000005</v>
      </c>
      <c r="EW17" s="190">
        <v>0</v>
      </c>
      <c r="EX17" s="190">
        <v>0</v>
      </c>
      <c r="EY17" s="190">
        <v>0</v>
      </c>
      <c r="EZ17" s="190"/>
      <c r="FA17" s="190"/>
      <c r="FB17" s="190"/>
      <c r="FC17" s="190">
        <v>0</v>
      </c>
      <c r="FD17" s="190">
        <v>0</v>
      </c>
      <c r="FE17" s="190"/>
      <c r="FF17" s="177">
        <f t="shared" si="8"/>
        <v>8.9888888888888893E-2</v>
      </c>
      <c r="FG17" s="179">
        <f t="shared" si="9"/>
        <v>1</v>
      </c>
      <c r="FH17" s="218"/>
      <c r="FI17" s="181">
        <v>5</v>
      </c>
      <c r="FJ17" s="181">
        <v>0</v>
      </c>
      <c r="FK17" s="176">
        <v>2.06</v>
      </c>
      <c r="FL17" s="194">
        <v>2</v>
      </c>
      <c r="FM17" s="176">
        <v>0.05</v>
      </c>
      <c r="FN17" s="176">
        <v>2</v>
      </c>
      <c r="FO17" s="176">
        <v>2.5</v>
      </c>
      <c r="FP17" s="176">
        <v>3</v>
      </c>
      <c r="FQ17" s="176">
        <v>0.2</v>
      </c>
      <c r="FR17" s="177">
        <f t="shared" si="19"/>
        <v>1.8677777777777775</v>
      </c>
      <c r="FS17" s="193">
        <f t="shared" si="10"/>
        <v>17</v>
      </c>
      <c r="FT17" s="446"/>
      <c r="FU17" s="195"/>
      <c r="FV17" s="196"/>
      <c r="FW17" s="197"/>
      <c r="FX17" s="198"/>
      <c r="FY17" s="189">
        <v>3</v>
      </c>
      <c r="FZ17" s="189"/>
      <c r="GA17" s="189"/>
      <c r="GB17" s="190"/>
      <c r="GC17" s="190"/>
      <c r="GD17" s="190"/>
      <c r="GE17" s="190">
        <v>6</v>
      </c>
      <c r="GF17" s="190"/>
      <c r="GG17" s="177">
        <f t="shared" si="11"/>
        <v>4.5</v>
      </c>
      <c r="GH17" s="178">
        <f t="shared" si="12"/>
        <v>28</v>
      </c>
      <c r="GI17" s="192">
        <v>5.5</v>
      </c>
      <c r="GJ17" s="192"/>
      <c r="GK17" s="210">
        <f t="shared" si="13"/>
        <v>5.5</v>
      </c>
      <c r="GL17" s="188"/>
      <c r="GM17" s="189"/>
      <c r="GN17" s="190"/>
      <c r="GO17" s="177" t="e">
        <f t="shared" si="14"/>
        <v>#DIV/0!</v>
      </c>
      <c r="GP17" s="188"/>
      <c r="GQ17" s="189"/>
      <c r="GR17" s="190"/>
      <c r="GS17" s="177" t="e">
        <f t="shared" si="15"/>
        <v>#DIV/0!</v>
      </c>
      <c r="GT17" s="188">
        <v>0</v>
      </c>
      <c r="GU17" s="189">
        <v>3</v>
      </c>
      <c r="GV17" s="190">
        <v>5</v>
      </c>
      <c r="GW17" s="190">
        <v>3.7</v>
      </c>
      <c r="GX17" s="190">
        <v>2</v>
      </c>
      <c r="GY17" s="177">
        <f t="shared" si="16"/>
        <v>2.7399999999999998</v>
      </c>
      <c r="GZ17" s="188">
        <v>3</v>
      </c>
      <c r="HA17" s="189">
        <v>3</v>
      </c>
      <c r="HB17" s="189">
        <v>4</v>
      </c>
      <c r="HC17" s="190"/>
      <c r="HD17" s="189">
        <v>4.5</v>
      </c>
      <c r="HE17" s="190"/>
      <c r="HF17" s="203">
        <f>AVERAGE(GZ17:HE17)</f>
        <v>3.625</v>
      </c>
      <c r="HG17" s="188">
        <v>0</v>
      </c>
      <c r="HH17" s="189">
        <v>2</v>
      </c>
      <c r="HI17" s="189"/>
      <c r="HJ17" s="190">
        <v>3</v>
      </c>
      <c r="HK17" s="211">
        <v>3.57</v>
      </c>
      <c r="HL17" s="211"/>
      <c r="HM17" s="211"/>
      <c r="HN17" s="212">
        <f t="shared" si="17"/>
        <v>2.1425000000000001</v>
      </c>
      <c r="HO17" s="188"/>
      <c r="HP17" s="190"/>
      <c r="HQ17" s="190"/>
      <c r="HR17" s="190"/>
      <c r="HS17" s="212" t="e">
        <f t="shared" si="18"/>
        <v>#DIV/0!</v>
      </c>
      <c r="HT17" s="183">
        <v>100</v>
      </c>
      <c r="HU17" s="181">
        <v>94.73684210526315</v>
      </c>
      <c r="HV17" s="181"/>
      <c r="HW17" s="176">
        <v>100</v>
      </c>
      <c r="HX17" s="451">
        <v>95.238095238095227</v>
      </c>
      <c r="HY17" s="929">
        <v>6.9029999999999996</v>
      </c>
      <c r="HZ17" s="207">
        <v>8</v>
      </c>
      <c r="IA17" s="208">
        <v>8</v>
      </c>
    </row>
    <row r="18" spans="1:235" ht="12" customHeight="1" x14ac:dyDescent="0.25">
      <c r="A18" s="174">
        <f>uss16ent!A17</f>
        <v>13</v>
      </c>
      <c r="B18" s="175" t="str">
        <f>uss16ent!B17</f>
        <v>GAJT141-14E45</v>
      </c>
      <c r="C18" s="176">
        <v>85.28</v>
      </c>
      <c r="D18" s="176">
        <v>69</v>
      </c>
      <c r="E18" s="176"/>
      <c r="F18" s="176">
        <v>68.95</v>
      </c>
      <c r="G18" s="176">
        <v>83.5</v>
      </c>
      <c r="H18" s="176">
        <v>79.7</v>
      </c>
      <c r="I18" s="176">
        <v>121.36199999999999</v>
      </c>
      <c r="J18" s="176">
        <v>84.1</v>
      </c>
      <c r="K18" s="176">
        <v>64.099999999999994</v>
      </c>
      <c r="L18" s="176">
        <v>72.27900000999999</v>
      </c>
      <c r="M18" s="176">
        <v>52.18512012813482</v>
      </c>
      <c r="N18" s="176">
        <v>66.498970420832975</v>
      </c>
      <c r="O18" s="176">
        <v>49.769027068965514</v>
      </c>
      <c r="P18" s="176">
        <v>63.668999999999997</v>
      </c>
      <c r="Q18" s="176">
        <v>61.929000000000002</v>
      </c>
      <c r="R18" s="176">
        <v>77.099999999999994</v>
      </c>
      <c r="S18" s="176">
        <v>53.890797200000002</v>
      </c>
      <c r="T18" s="176"/>
      <c r="U18" s="176"/>
      <c r="V18" s="176">
        <v>43.809565599999999</v>
      </c>
      <c r="W18" s="176"/>
      <c r="X18" s="176">
        <v>75.599999999999994</v>
      </c>
      <c r="Y18" s="176">
        <v>63.4</v>
      </c>
      <c r="Z18" s="176">
        <v>67.290000000000006</v>
      </c>
      <c r="AA18" s="176">
        <v>63.515000000000001</v>
      </c>
      <c r="AB18" s="176"/>
      <c r="AC18" s="176"/>
      <c r="AD18" s="177">
        <f t="shared" si="0"/>
        <v>69.853689544187304</v>
      </c>
      <c r="AE18" s="178">
        <f t="shared" si="1"/>
        <v>12</v>
      </c>
      <c r="AF18" s="177">
        <f t="shared" si="2"/>
        <v>72.448724650000003</v>
      </c>
      <c r="AG18" s="179">
        <f t="shared" si="3"/>
        <v>9</v>
      </c>
      <c r="AH18" s="459"/>
      <c r="AI18" s="180">
        <v>58</v>
      </c>
      <c r="AJ18" s="181">
        <v>54.7</v>
      </c>
      <c r="AK18" s="181"/>
      <c r="AL18" s="176"/>
      <c r="AM18" s="176">
        <v>60.6</v>
      </c>
      <c r="AN18" s="176">
        <v>59.7</v>
      </c>
      <c r="AO18" s="176"/>
      <c r="AP18" s="176"/>
      <c r="AQ18" s="176">
        <v>59.3</v>
      </c>
      <c r="AR18" s="176">
        <v>49.487000000000002</v>
      </c>
      <c r="AS18" s="176">
        <v>57.835543000000001</v>
      </c>
      <c r="AT18" s="176">
        <v>56.021799560634271</v>
      </c>
      <c r="AU18" s="176">
        <v>52.842246764862438</v>
      </c>
      <c r="AV18" s="176">
        <v>55.1</v>
      </c>
      <c r="AW18" s="181">
        <v>52.4</v>
      </c>
      <c r="AX18" s="181">
        <v>53.95</v>
      </c>
      <c r="AY18" s="176">
        <v>56.254190000000001</v>
      </c>
      <c r="AZ18" s="176">
        <v>59.5</v>
      </c>
      <c r="BA18" s="176">
        <v>54.5</v>
      </c>
      <c r="BB18" s="176"/>
      <c r="BC18" s="176"/>
      <c r="BD18" s="176">
        <v>59.7</v>
      </c>
      <c r="BE18" s="176"/>
      <c r="BF18" s="176">
        <v>57.1</v>
      </c>
      <c r="BG18" s="176"/>
      <c r="BH18" s="176"/>
      <c r="BI18" s="176">
        <v>55</v>
      </c>
      <c r="BJ18" s="176">
        <v>58.3</v>
      </c>
      <c r="BK18" s="176"/>
      <c r="BL18" s="177">
        <f>AVERAGE(AI18:BK18)</f>
        <v>56.331093648710365</v>
      </c>
      <c r="BM18" s="178">
        <f t="shared" si="4"/>
        <v>19</v>
      </c>
      <c r="BN18" s="463"/>
      <c r="BO18" s="183">
        <v>106</v>
      </c>
      <c r="BP18" s="176">
        <v>104</v>
      </c>
      <c r="BQ18" s="176"/>
      <c r="BR18" s="176"/>
      <c r="BS18" s="176"/>
      <c r="BT18" s="176">
        <v>95</v>
      </c>
      <c r="BU18" s="176">
        <v>100</v>
      </c>
      <c r="BV18" s="176"/>
      <c r="BW18" s="176">
        <v>128.72900000000001</v>
      </c>
      <c r="BX18" s="176"/>
      <c r="BY18" s="176">
        <v>125.5</v>
      </c>
      <c r="BZ18" s="176">
        <v>109.5</v>
      </c>
      <c r="CA18" s="176">
        <v>117.74663210777254</v>
      </c>
      <c r="CB18" s="176">
        <v>107.51129545095091</v>
      </c>
      <c r="CC18" s="176">
        <v>81</v>
      </c>
      <c r="CD18" s="176">
        <v>112.5</v>
      </c>
      <c r="CE18" s="176">
        <v>110</v>
      </c>
      <c r="CF18" s="176">
        <v>93</v>
      </c>
      <c r="CG18" s="176"/>
      <c r="CH18" s="176">
        <v>107</v>
      </c>
      <c r="CI18" s="209"/>
      <c r="CJ18" s="209">
        <v>120.5</v>
      </c>
      <c r="CK18" s="176">
        <v>108.5</v>
      </c>
      <c r="CL18" s="176"/>
      <c r="CM18" s="176"/>
      <c r="CN18" s="176"/>
      <c r="CO18" s="185">
        <f>AVERAGE(BO18:CN18)</f>
        <v>107.90543297242021</v>
      </c>
      <c r="CP18" s="178">
        <f t="shared" si="5"/>
        <v>9</v>
      </c>
      <c r="CQ18" s="221"/>
      <c r="CR18" s="183"/>
      <c r="CS18" s="181">
        <v>35</v>
      </c>
      <c r="CT18" s="181">
        <v>31.5</v>
      </c>
      <c r="CU18" s="181"/>
      <c r="CV18" s="176"/>
      <c r="CW18" s="176">
        <v>36</v>
      </c>
      <c r="CX18" s="176">
        <v>35</v>
      </c>
      <c r="CY18" s="176">
        <v>42.484999999999999</v>
      </c>
      <c r="CZ18" s="176">
        <v>38</v>
      </c>
      <c r="DA18" s="176">
        <v>28.211913218777013</v>
      </c>
      <c r="DB18" s="176">
        <v>35.685380734483203</v>
      </c>
      <c r="DC18" s="176">
        <v>36.5</v>
      </c>
      <c r="DD18" s="176">
        <v>38</v>
      </c>
      <c r="DE18" s="176">
        <v>34</v>
      </c>
      <c r="DF18" s="176"/>
      <c r="DG18" s="176"/>
      <c r="DH18" s="176"/>
      <c r="DI18" s="186">
        <v>33</v>
      </c>
      <c r="DJ18" s="176">
        <v>30</v>
      </c>
      <c r="DK18" s="176">
        <v>29.5</v>
      </c>
      <c r="DL18" s="176"/>
      <c r="DM18" s="176"/>
      <c r="DN18" s="185">
        <f>AVERAGE(CR18:DM18)</f>
        <v>34.491592425232874</v>
      </c>
      <c r="DO18" s="178">
        <f t="shared" si="6"/>
        <v>12</v>
      </c>
      <c r="DP18" s="182"/>
      <c r="DQ18" s="188"/>
      <c r="DR18" s="189">
        <v>0</v>
      </c>
      <c r="DS18" s="189"/>
      <c r="DT18" s="189"/>
      <c r="DU18" s="189">
        <v>2</v>
      </c>
      <c r="DV18" s="190">
        <v>9</v>
      </c>
      <c r="DW18" s="189">
        <v>0</v>
      </c>
      <c r="DX18" s="189">
        <v>4.5</v>
      </c>
      <c r="DY18" s="189">
        <v>2</v>
      </c>
      <c r="DZ18" s="190">
        <v>1.3</v>
      </c>
      <c r="EA18" s="190"/>
      <c r="EB18" s="190"/>
      <c r="EC18" s="190">
        <v>0</v>
      </c>
      <c r="ED18" s="190">
        <v>3</v>
      </c>
      <c r="EE18" s="190">
        <v>0</v>
      </c>
      <c r="EF18" s="176"/>
      <c r="EG18" s="176"/>
      <c r="EH18" s="177">
        <f>AVERAGE(DQ18:EG18)</f>
        <v>2.1800000000000002</v>
      </c>
      <c r="EI18" s="178">
        <f t="shared" si="7"/>
        <v>22</v>
      </c>
      <c r="EJ18" s="182"/>
      <c r="EK18" s="188"/>
      <c r="EL18" s="189"/>
      <c r="EM18" s="189"/>
      <c r="EN18" s="189"/>
      <c r="EO18" s="189"/>
      <c r="EP18" s="192"/>
      <c r="EQ18" s="180"/>
      <c r="ER18" s="804"/>
      <c r="ES18" s="189">
        <v>0</v>
      </c>
      <c r="ET18" s="189">
        <v>0</v>
      </c>
      <c r="EU18" s="190">
        <v>0</v>
      </c>
      <c r="EV18" s="190">
        <v>0.98699999999999999</v>
      </c>
      <c r="EW18" s="190">
        <v>0</v>
      </c>
      <c r="EX18" s="190">
        <v>0</v>
      </c>
      <c r="EY18" s="190">
        <v>0</v>
      </c>
      <c r="EZ18" s="190"/>
      <c r="FA18" s="190"/>
      <c r="FB18" s="190"/>
      <c r="FC18" s="190">
        <v>0.5</v>
      </c>
      <c r="FD18" s="190">
        <v>0</v>
      </c>
      <c r="FE18" s="190"/>
      <c r="FF18" s="177">
        <f t="shared" si="8"/>
        <v>0.16522222222222224</v>
      </c>
      <c r="FG18" s="179">
        <f t="shared" si="9"/>
        <v>4</v>
      </c>
      <c r="FH18" s="218"/>
      <c r="FI18" s="181">
        <v>1</v>
      </c>
      <c r="FJ18" s="181">
        <v>0</v>
      </c>
      <c r="FK18" s="176">
        <v>1.357</v>
      </c>
      <c r="FL18" s="194">
        <v>1.5</v>
      </c>
      <c r="FM18" s="176">
        <v>0</v>
      </c>
      <c r="FN18" s="176">
        <v>1</v>
      </c>
      <c r="FO18" s="176">
        <v>2</v>
      </c>
      <c r="FP18" s="176">
        <v>3</v>
      </c>
      <c r="FQ18" s="176">
        <v>0</v>
      </c>
      <c r="FR18" s="177">
        <f t="shared" si="19"/>
        <v>1.0952222222222221</v>
      </c>
      <c r="FS18" s="193">
        <f t="shared" si="10"/>
        <v>11</v>
      </c>
      <c r="FT18" s="446"/>
      <c r="FU18" s="195"/>
      <c r="FV18" s="196"/>
      <c r="FW18" s="197"/>
      <c r="FX18" s="198"/>
      <c r="FY18" s="189">
        <v>0</v>
      </c>
      <c r="FZ18" s="189"/>
      <c r="GA18" s="189"/>
      <c r="GB18" s="190"/>
      <c r="GC18" s="190"/>
      <c r="GD18" s="190"/>
      <c r="GE18" s="190">
        <v>3.5</v>
      </c>
      <c r="GF18" s="190"/>
      <c r="GG18" s="177">
        <f t="shared" si="11"/>
        <v>1.75</v>
      </c>
      <c r="GH18" s="178">
        <f t="shared" si="12"/>
        <v>10</v>
      </c>
      <c r="GI18" s="192">
        <v>1</v>
      </c>
      <c r="GJ18" s="192"/>
      <c r="GK18" s="210">
        <f t="shared" si="13"/>
        <v>1</v>
      </c>
      <c r="GL18" s="188"/>
      <c r="GM18" s="189"/>
      <c r="GN18" s="190"/>
      <c r="GO18" s="177" t="e">
        <f t="shared" si="14"/>
        <v>#DIV/0!</v>
      </c>
      <c r="GP18" s="188"/>
      <c r="GQ18" s="189"/>
      <c r="GR18" s="190"/>
      <c r="GS18" s="177" t="e">
        <f t="shared" si="15"/>
        <v>#DIV/0!</v>
      </c>
      <c r="GT18" s="188">
        <v>4</v>
      </c>
      <c r="GU18" s="189">
        <v>2.5</v>
      </c>
      <c r="GV18" s="190">
        <v>5.5</v>
      </c>
      <c r="GW18" s="190">
        <v>3</v>
      </c>
      <c r="GX18" s="190">
        <v>2.5</v>
      </c>
      <c r="GY18" s="177">
        <f t="shared" si="16"/>
        <v>3.5</v>
      </c>
      <c r="GZ18" s="188">
        <v>1.5</v>
      </c>
      <c r="HA18" s="189">
        <v>3</v>
      </c>
      <c r="HB18" s="189">
        <v>3</v>
      </c>
      <c r="HC18" s="190"/>
      <c r="HD18" s="189">
        <v>3</v>
      </c>
      <c r="HE18" s="190"/>
      <c r="HF18" s="203">
        <f>AVERAGE(GZ18:HE18)</f>
        <v>2.625</v>
      </c>
      <c r="HG18" s="188">
        <v>1</v>
      </c>
      <c r="HH18" s="189">
        <v>2</v>
      </c>
      <c r="HI18" s="189"/>
      <c r="HJ18" s="190">
        <v>2</v>
      </c>
      <c r="HK18" s="211">
        <v>3.9279999999999999</v>
      </c>
      <c r="HL18" s="211"/>
      <c r="HM18" s="211"/>
      <c r="HN18" s="212">
        <f t="shared" si="17"/>
        <v>2.2320000000000002</v>
      </c>
      <c r="HO18" s="188"/>
      <c r="HP18" s="190"/>
      <c r="HQ18" s="190"/>
      <c r="HR18" s="190"/>
      <c r="HS18" s="212" t="e">
        <f t="shared" si="18"/>
        <v>#DIV/0!</v>
      </c>
      <c r="HT18" s="183">
        <v>100</v>
      </c>
      <c r="HU18" s="181">
        <v>100</v>
      </c>
      <c r="HV18" s="181"/>
      <c r="HW18" s="176">
        <v>100</v>
      </c>
      <c r="HX18" s="451">
        <v>100</v>
      </c>
      <c r="HY18" s="929">
        <v>2.976</v>
      </c>
      <c r="HZ18" s="207">
        <v>5</v>
      </c>
      <c r="IA18" s="208">
        <v>2</v>
      </c>
    </row>
    <row r="19" spans="1:235" ht="12" customHeight="1" x14ac:dyDescent="0.25">
      <c r="A19" s="174">
        <f>uss16ent!A18</f>
        <v>14</v>
      </c>
      <c r="B19" s="175" t="str">
        <f>uss16ent!B18</f>
        <v>TN1601</v>
      </c>
      <c r="C19" s="176">
        <v>74.64</v>
      </c>
      <c r="D19" s="176">
        <v>8.5</v>
      </c>
      <c r="E19" s="176"/>
      <c r="F19" s="176">
        <v>59.5</v>
      </c>
      <c r="G19" s="176">
        <v>61.6</v>
      </c>
      <c r="H19" s="176">
        <v>19.8</v>
      </c>
      <c r="I19" s="176">
        <v>48.878999999999998</v>
      </c>
      <c r="J19" s="176">
        <v>16.899999999999999</v>
      </c>
      <c r="K19" s="176">
        <v>53.8</v>
      </c>
      <c r="L19" s="176">
        <v>47.439602269999995</v>
      </c>
      <c r="M19" s="176">
        <v>48.938278493467976</v>
      </c>
      <c r="N19" s="176">
        <v>53.665041975452475</v>
      </c>
      <c r="O19" s="176">
        <v>3.1825172413793101</v>
      </c>
      <c r="P19" s="176">
        <v>18.141620689655173</v>
      </c>
      <c r="Q19" s="176">
        <v>46.494</v>
      </c>
      <c r="R19" s="176">
        <v>26.4</v>
      </c>
      <c r="S19" s="176">
        <v>50.160174499999997</v>
      </c>
      <c r="T19" s="176"/>
      <c r="U19" s="176"/>
      <c r="V19" s="176">
        <v>30.9965157</v>
      </c>
      <c r="W19" s="176"/>
      <c r="X19" s="176">
        <v>78.8</v>
      </c>
      <c r="Y19" s="176">
        <v>34.700000000000003</v>
      </c>
      <c r="Z19" s="176">
        <v>73.760000000000005</v>
      </c>
      <c r="AA19" s="176">
        <v>56.3</v>
      </c>
      <c r="AB19" s="176"/>
      <c r="AC19" s="176"/>
      <c r="AD19" s="177">
        <f t="shared" si="0"/>
        <v>43.456988136664521</v>
      </c>
      <c r="AE19" s="178">
        <f t="shared" si="1"/>
        <v>33</v>
      </c>
      <c r="AF19" s="177">
        <f t="shared" si="2"/>
        <v>46.392724398706896</v>
      </c>
      <c r="AG19" s="179">
        <f t="shared" si="3"/>
        <v>31</v>
      </c>
      <c r="AH19" s="459"/>
      <c r="AI19" s="180">
        <v>58.6</v>
      </c>
      <c r="AJ19" s="181" t="s">
        <v>304</v>
      </c>
      <c r="AK19" s="181"/>
      <c r="AL19" s="176"/>
      <c r="AM19" s="176">
        <v>59.7</v>
      </c>
      <c r="AN19" s="176"/>
      <c r="AO19" s="176"/>
      <c r="AP19" s="176"/>
      <c r="AQ19" s="176">
        <v>58.3</v>
      </c>
      <c r="AR19" s="176">
        <v>42.426000000000002</v>
      </c>
      <c r="AS19" s="176">
        <v>54.696829000000008</v>
      </c>
      <c r="AT19" s="176">
        <v>54.507019267592675</v>
      </c>
      <c r="AU19" s="176">
        <v>51.407707110154767</v>
      </c>
      <c r="AV19" s="176">
        <v>52.8</v>
      </c>
      <c r="AW19" s="181"/>
      <c r="AX19" s="181"/>
      <c r="AY19" s="176">
        <v>50.133119999999998</v>
      </c>
      <c r="AZ19" s="176">
        <v>52.7</v>
      </c>
      <c r="BA19" s="176">
        <v>51</v>
      </c>
      <c r="BB19" s="176"/>
      <c r="BC19" s="176"/>
      <c r="BD19" s="176">
        <v>59.75</v>
      </c>
      <c r="BE19" s="176"/>
      <c r="BF19" s="176">
        <v>57.4</v>
      </c>
      <c r="BG19" s="176"/>
      <c r="BH19" s="176"/>
      <c r="BI19" s="176">
        <v>54.7</v>
      </c>
      <c r="BJ19" s="176">
        <v>57.35</v>
      </c>
      <c r="BK19" s="176"/>
      <c r="BL19" s="177">
        <f>AVERAGE(AI19:BK19)</f>
        <v>54.364711691849841</v>
      </c>
      <c r="BM19" s="178">
        <f t="shared" si="4"/>
        <v>32</v>
      </c>
      <c r="BN19" s="463"/>
      <c r="BO19" s="183">
        <v>110</v>
      </c>
      <c r="BP19" s="176">
        <v>111</v>
      </c>
      <c r="BQ19" s="176"/>
      <c r="BR19" s="176"/>
      <c r="BS19" s="176"/>
      <c r="BT19" s="176">
        <v>108</v>
      </c>
      <c r="BU19" s="176">
        <v>118</v>
      </c>
      <c r="BV19" s="176"/>
      <c r="BW19" s="176">
        <v>129.72300000000001</v>
      </c>
      <c r="BX19" s="176"/>
      <c r="BY19" s="176">
        <v>127.5</v>
      </c>
      <c r="BZ19" s="176">
        <v>113</v>
      </c>
      <c r="CA19" s="176">
        <v>121.80475086335699</v>
      </c>
      <c r="CB19" s="176">
        <v>115.36664274011281</v>
      </c>
      <c r="CC19" s="176">
        <v>99.5</v>
      </c>
      <c r="CD19" s="176">
        <v>122.5</v>
      </c>
      <c r="CE19" s="176">
        <v>115.7</v>
      </c>
      <c r="CF19" s="176">
        <v>110</v>
      </c>
      <c r="CG19" s="176"/>
      <c r="CH19" s="176">
        <v>116</v>
      </c>
      <c r="CI19" s="209"/>
      <c r="CJ19" s="209">
        <v>124</v>
      </c>
      <c r="CK19" s="176">
        <v>116</v>
      </c>
      <c r="CL19" s="176"/>
      <c r="CM19" s="176"/>
      <c r="CN19" s="176"/>
      <c r="CO19" s="185">
        <f>AVERAGE(BO19:CN19)</f>
        <v>116.13089960021686</v>
      </c>
      <c r="CP19" s="178">
        <f t="shared" si="5"/>
        <v>28</v>
      </c>
      <c r="CQ19" s="221"/>
      <c r="CR19" s="183"/>
      <c r="CS19" s="181">
        <v>40.666666666666664</v>
      </c>
      <c r="CT19" s="181">
        <v>35</v>
      </c>
      <c r="CU19" s="181"/>
      <c r="CV19" s="176"/>
      <c r="CW19" s="176">
        <v>40</v>
      </c>
      <c r="CX19" s="176">
        <v>34</v>
      </c>
      <c r="CY19" s="176">
        <v>46.347000000000001</v>
      </c>
      <c r="CZ19" s="176">
        <v>44</v>
      </c>
      <c r="DA19" s="176">
        <v>37.891936996477632</v>
      </c>
      <c r="DB19" s="176">
        <v>44.836959883950406</v>
      </c>
      <c r="DC19" s="176">
        <v>42.5</v>
      </c>
      <c r="DD19" s="176">
        <v>38</v>
      </c>
      <c r="DE19" s="176">
        <v>39</v>
      </c>
      <c r="DF19" s="176"/>
      <c r="DG19" s="176"/>
      <c r="DH19" s="176"/>
      <c r="DI19" s="186">
        <v>38</v>
      </c>
      <c r="DJ19" s="176">
        <v>33</v>
      </c>
      <c r="DK19" s="176">
        <v>33.5</v>
      </c>
      <c r="DL19" s="176"/>
      <c r="DM19" s="176"/>
      <c r="DN19" s="185">
        <f>AVERAGE(CR19:DM19)</f>
        <v>39.05304025336391</v>
      </c>
      <c r="DO19" s="178">
        <f t="shared" si="6"/>
        <v>33</v>
      </c>
      <c r="DP19" s="182"/>
      <c r="DQ19" s="188"/>
      <c r="DR19" s="189">
        <v>6.5</v>
      </c>
      <c r="DS19" s="189"/>
      <c r="DT19" s="189"/>
      <c r="DU19" s="189">
        <v>3</v>
      </c>
      <c r="DV19" s="190">
        <v>9</v>
      </c>
      <c r="DW19" s="189">
        <v>2</v>
      </c>
      <c r="DX19" s="189">
        <v>6</v>
      </c>
      <c r="DY19" s="189">
        <v>2.5</v>
      </c>
      <c r="DZ19" s="190">
        <v>3</v>
      </c>
      <c r="EA19" s="190"/>
      <c r="EB19" s="190"/>
      <c r="EC19" s="190">
        <v>1</v>
      </c>
      <c r="ED19" s="190">
        <v>2</v>
      </c>
      <c r="EE19" s="190">
        <v>1</v>
      </c>
      <c r="EF19" s="176"/>
      <c r="EG19" s="176"/>
      <c r="EH19" s="177">
        <f>AVERAGE(DQ19:EG19)</f>
        <v>3.6</v>
      </c>
      <c r="EI19" s="178">
        <f t="shared" si="7"/>
        <v>32</v>
      </c>
      <c r="EJ19" s="182"/>
      <c r="EK19" s="188"/>
      <c r="EL19" s="189"/>
      <c r="EM19" s="189"/>
      <c r="EN19" s="189"/>
      <c r="EO19" s="189"/>
      <c r="EP19" s="192"/>
      <c r="EQ19" s="180"/>
      <c r="ER19" s="804"/>
      <c r="ES19" s="189">
        <v>0</v>
      </c>
      <c r="ET19" s="189">
        <v>0</v>
      </c>
      <c r="EU19" s="190"/>
      <c r="EV19" s="190"/>
      <c r="EW19" s="190"/>
      <c r="EX19" s="190">
        <v>2</v>
      </c>
      <c r="EY19" s="190">
        <v>0</v>
      </c>
      <c r="EZ19" s="190"/>
      <c r="FA19" s="190"/>
      <c r="FB19" s="190"/>
      <c r="FC19" s="190">
        <v>0</v>
      </c>
      <c r="FD19" s="190">
        <v>0.5</v>
      </c>
      <c r="FE19" s="190"/>
      <c r="FF19" s="177">
        <f t="shared" si="8"/>
        <v>0.41666666666666669</v>
      </c>
      <c r="FG19" s="179">
        <f t="shared" si="9"/>
        <v>8</v>
      </c>
      <c r="FH19" s="218"/>
      <c r="FI19" s="181">
        <v>9</v>
      </c>
      <c r="FJ19" s="181">
        <v>9</v>
      </c>
      <c r="FK19" s="176">
        <v>9.1080000000000005</v>
      </c>
      <c r="FL19" s="194">
        <v>9</v>
      </c>
      <c r="FM19" s="176">
        <v>2.0750000000000002</v>
      </c>
      <c r="FN19" s="176">
        <v>6</v>
      </c>
      <c r="FO19" s="176">
        <v>8.5</v>
      </c>
      <c r="FP19" s="176">
        <v>8</v>
      </c>
      <c r="FQ19" s="176">
        <v>2.7</v>
      </c>
      <c r="FR19" s="177">
        <f t="shared" si="19"/>
        <v>7.0425555555555563</v>
      </c>
      <c r="FS19" s="193">
        <f t="shared" si="10"/>
        <v>33</v>
      </c>
      <c r="FT19" s="446"/>
      <c r="FU19" s="195"/>
      <c r="FV19" s="196"/>
      <c r="FW19" s="197"/>
      <c r="FX19" s="198"/>
      <c r="FY19" s="189">
        <v>0</v>
      </c>
      <c r="FZ19" s="189"/>
      <c r="GA19" s="189"/>
      <c r="GB19" s="190"/>
      <c r="GC19" s="190"/>
      <c r="GD19" s="190"/>
      <c r="GE19" s="190">
        <v>6.5</v>
      </c>
      <c r="GF19" s="190"/>
      <c r="GG19" s="177">
        <f t="shared" si="11"/>
        <v>3.25</v>
      </c>
      <c r="GH19" s="178">
        <f t="shared" si="12"/>
        <v>26</v>
      </c>
      <c r="GI19" s="192">
        <v>3</v>
      </c>
      <c r="GJ19" s="192"/>
      <c r="GK19" s="210">
        <f t="shared" si="13"/>
        <v>3</v>
      </c>
      <c r="GL19" s="188"/>
      <c r="GM19" s="189"/>
      <c r="GN19" s="190"/>
      <c r="GO19" s="177" t="e">
        <f t="shared" si="14"/>
        <v>#DIV/0!</v>
      </c>
      <c r="GP19" s="188"/>
      <c r="GQ19" s="189"/>
      <c r="GR19" s="190"/>
      <c r="GS19" s="177" t="e">
        <f t="shared" si="15"/>
        <v>#DIV/0!</v>
      </c>
      <c r="GT19" s="188">
        <v>1</v>
      </c>
      <c r="GU19" s="189">
        <v>3</v>
      </c>
      <c r="GV19" s="190">
        <v>3.5</v>
      </c>
      <c r="GW19" s="190">
        <v>2.7</v>
      </c>
      <c r="GX19" s="190">
        <v>0</v>
      </c>
      <c r="GY19" s="177">
        <f t="shared" si="16"/>
        <v>2.04</v>
      </c>
      <c r="GZ19" s="188">
        <v>1</v>
      </c>
      <c r="HA19" s="189">
        <v>0</v>
      </c>
      <c r="HB19" s="189">
        <v>6</v>
      </c>
      <c r="HC19" s="190"/>
      <c r="HD19" s="189">
        <v>5</v>
      </c>
      <c r="HE19" s="190"/>
      <c r="HF19" s="203">
        <f>AVERAGE(GZ19:HE19)</f>
        <v>3</v>
      </c>
      <c r="HG19" s="188">
        <v>5</v>
      </c>
      <c r="HH19" s="189">
        <v>2</v>
      </c>
      <c r="HI19" s="189"/>
      <c r="HJ19" s="190">
        <v>3</v>
      </c>
      <c r="HK19" s="211">
        <v>6.5460000000000003</v>
      </c>
      <c r="HL19" s="211"/>
      <c r="HM19" s="211"/>
      <c r="HN19" s="212">
        <f t="shared" si="17"/>
        <v>4.1364999999999998</v>
      </c>
      <c r="HO19" s="188"/>
      <c r="HP19" s="190"/>
      <c r="HQ19" s="190"/>
      <c r="HR19" s="190"/>
      <c r="HS19" s="212" t="e">
        <f t="shared" si="18"/>
        <v>#DIV/0!</v>
      </c>
      <c r="HT19" s="183">
        <v>0</v>
      </c>
      <c r="HU19" s="181">
        <v>31.25</v>
      </c>
      <c r="HV19" s="181"/>
      <c r="HW19" s="176">
        <v>0</v>
      </c>
      <c r="HX19" s="451">
        <v>0</v>
      </c>
      <c r="HY19" s="929">
        <v>1.788</v>
      </c>
      <c r="HZ19" s="207">
        <v>2</v>
      </c>
      <c r="IA19" s="208">
        <v>1</v>
      </c>
    </row>
    <row r="20" spans="1:235" s="496" customFormat="1" ht="12" customHeight="1" x14ac:dyDescent="0.25">
      <c r="A20" s="466">
        <f>uss16ent!A19</f>
        <v>15</v>
      </c>
      <c r="B20" s="467" t="str">
        <f>uss16ent!B19</f>
        <v>TN1602</v>
      </c>
      <c r="C20" s="468">
        <v>79.78</v>
      </c>
      <c r="D20" s="468">
        <v>21.8</v>
      </c>
      <c r="E20" s="468"/>
      <c r="F20" s="468">
        <v>64.349999999999994</v>
      </c>
      <c r="G20" s="468">
        <v>68.599999999999994</v>
      </c>
      <c r="H20" s="468">
        <v>16.600000000000001</v>
      </c>
      <c r="I20" s="468">
        <v>65.516999999999996</v>
      </c>
      <c r="J20" s="468">
        <v>30.7</v>
      </c>
      <c r="K20" s="468">
        <v>92.7</v>
      </c>
      <c r="L20" s="468">
        <v>54.844660765</v>
      </c>
      <c r="M20" s="468">
        <v>54.052491025314701</v>
      </c>
      <c r="N20" s="468">
        <v>81.032631358311846</v>
      </c>
      <c r="O20" s="468">
        <v>27.454277011494252</v>
      </c>
      <c r="P20" s="468">
        <v>33.6833275862069</v>
      </c>
      <c r="Q20" s="468">
        <v>51.281999999999996</v>
      </c>
      <c r="R20" s="468">
        <v>40.6</v>
      </c>
      <c r="S20" s="468">
        <v>50.517720799999999</v>
      </c>
      <c r="T20" s="468"/>
      <c r="U20" s="468"/>
      <c r="V20" s="468">
        <v>37.262527900000002</v>
      </c>
      <c r="W20" s="468"/>
      <c r="X20" s="468">
        <v>73.900000000000006</v>
      </c>
      <c r="Y20" s="468">
        <v>51.1</v>
      </c>
      <c r="Z20" s="468">
        <v>60.87</v>
      </c>
      <c r="AA20" s="468">
        <v>59.155000000000001</v>
      </c>
      <c r="AB20" s="468"/>
      <c r="AC20" s="468"/>
      <c r="AD20" s="469">
        <f t="shared" si="0"/>
        <v>53.133411259348932</v>
      </c>
      <c r="AE20" s="470">
        <f t="shared" si="1"/>
        <v>28</v>
      </c>
      <c r="AF20" s="469">
        <f t="shared" si="2"/>
        <v>51.153881048275863</v>
      </c>
      <c r="AG20" s="471">
        <f t="shared" si="3"/>
        <v>28</v>
      </c>
      <c r="AH20" s="459"/>
      <c r="AI20" s="472">
        <v>58.1</v>
      </c>
      <c r="AJ20" s="473">
        <v>50.3</v>
      </c>
      <c r="AK20" s="473"/>
      <c r="AL20" s="468"/>
      <c r="AM20" s="468">
        <v>60.7</v>
      </c>
      <c r="AN20" s="468"/>
      <c r="AO20" s="468"/>
      <c r="AP20" s="468"/>
      <c r="AQ20" s="468">
        <v>60.8</v>
      </c>
      <c r="AR20" s="468">
        <v>45.363</v>
      </c>
      <c r="AS20" s="468">
        <v>57.899044000000004</v>
      </c>
      <c r="AT20" s="468">
        <v>50.300835430095823</v>
      </c>
      <c r="AU20" s="468">
        <v>48.90351076460464</v>
      </c>
      <c r="AV20" s="468">
        <v>55.1</v>
      </c>
      <c r="AW20" s="473">
        <v>52.4</v>
      </c>
      <c r="AX20" s="473">
        <v>49.45</v>
      </c>
      <c r="AY20" s="468">
        <v>53.001890000000003</v>
      </c>
      <c r="AZ20" s="468">
        <v>53.5</v>
      </c>
      <c r="BA20" s="468">
        <v>54.5</v>
      </c>
      <c r="BB20" s="468"/>
      <c r="BC20" s="468"/>
      <c r="BD20" s="468">
        <v>60.8</v>
      </c>
      <c r="BE20" s="468"/>
      <c r="BF20" s="468">
        <v>57.6</v>
      </c>
      <c r="BG20" s="468"/>
      <c r="BH20" s="468"/>
      <c r="BI20" s="468">
        <v>54.5</v>
      </c>
      <c r="BJ20" s="468">
        <v>57.8</v>
      </c>
      <c r="BK20" s="468"/>
      <c r="BL20" s="469">
        <f>AVERAGE(AI20:BK20)</f>
        <v>54.501015566372253</v>
      </c>
      <c r="BM20" s="470">
        <f t="shared" si="4"/>
        <v>31</v>
      </c>
      <c r="BN20" s="474"/>
      <c r="BO20" s="475">
        <v>106</v>
      </c>
      <c r="BP20" s="468">
        <v>101</v>
      </c>
      <c r="BQ20" s="468"/>
      <c r="BR20" s="468"/>
      <c r="BS20" s="468"/>
      <c r="BT20" s="468">
        <v>102</v>
      </c>
      <c r="BU20" s="468">
        <v>106</v>
      </c>
      <c r="BV20" s="468"/>
      <c r="BW20" s="468">
        <v>128.994</v>
      </c>
      <c r="BX20" s="468"/>
      <c r="BY20" s="468">
        <v>126</v>
      </c>
      <c r="BZ20" s="468">
        <v>110</v>
      </c>
      <c r="CA20" s="468">
        <v>116.57206907840485</v>
      </c>
      <c r="CB20" s="468">
        <v>110.93441866105485</v>
      </c>
      <c r="CC20" s="468">
        <v>91</v>
      </c>
      <c r="CD20" s="468">
        <v>114</v>
      </c>
      <c r="CE20" s="468">
        <v>109.7</v>
      </c>
      <c r="CF20" s="468">
        <v>99</v>
      </c>
      <c r="CG20" s="468"/>
      <c r="CH20" s="468">
        <v>111</v>
      </c>
      <c r="CI20" s="468"/>
      <c r="CJ20" s="468">
        <v>120</v>
      </c>
      <c r="CK20" s="468">
        <v>109.5</v>
      </c>
      <c r="CL20" s="468"/>
      <c r="CM20" s="468"/>
      <c r="CN20" s="468"/>
      <c r="CO20" s="476">
        <f>AVERAGE(BO20:CN20)</f>
        <v>110.10628048371623</v>
      </c>
      <c r="CP20" s="470">
        <f t="shared" si="5"/>
        <v>18</v>
      </c>
      <c r="CQ20" s="221"/>
      <c r="CR20" s="475"/>
      <c r="CS20" s="473">
        <v>39.333333333333336</v>
      </c>
      <c r="CT20" s="473">
        <v>35</v>
      </c>
      <c r="CU20" s="473"/>
      <c r="CV20" s="468"/>
      <c r="CW20" s="468">
        <v>36</v>
      </c>
      <c r="CX20" s="468">
        <v>31</v>
      </c>
      <c r="CY20" s="468">
        <v>44.228000000000002</v>
      </c>
      <c r="CZ20" s="468">
        <v>40</v>
      </c>
      <c r="DA20" s="468">
        <v>34.028385553200714</v>
      </c>
      <c r="DB20" s="468">
        <v>40.325696244386819</v>
      </c>
      <c r="DC20" s="468">
        <v>36.5</v>
      </c>
      <c r="DD20" s="468">
        <v>39</v>
      </c>
      <c r="DE20" s="468">
        <v>32</v>
      </c>
      <c r="DF20" s="468"/>
      <c r="DG20" s="468"/>
      <c r="DH20" s="468"/>
      <c r="DI20" s="477">
        <v>34</v>
      </c>
      <c r="DJ20" s="468">
        <v>27.5</v>
      </c>
      <c r="DK20" s="468">
        <v>30</v>
      </c>
      <c r="DL20" s="468"/>
      <c r="DM20" s="468"/>
      <c r="DN20" s="476">
        <f>AVERAGE(CR20:DM20)</f>
        <v>35.636815366494353</v>
      </c>
      <c r="DO20" s="470">
        <f t="shared" si="6"/>
        <v>22</v>
      </c>
      <c r="DP20" s="474"/>
      <c r="DQ20" s="478"/>
      <c r="DR20" s="479">
        <v>0</v>
      </c>
      <c r="DS20" s="479"/>
      <c r="DT20" s="479"/>
      <c r="DU20" s="479">
        <v>1</v>
      </c>
      <c r="DV20" s="480">
        <v>4</v>
      </c>
      <c r="DW20" s="479">
        <v>0</v>
      </c>
      <c r="DX20" s="479">
        <v>4</v>
      </c>
      <c r="DY20" s="479">
        <v>2</v>
      </c>
      <c r="DZ20" s="480">
        <v>0.7</v>
      </c>
      <c r="EA20" s="480"/>
      <c r="EB20" s="480"/>
      <c r="EC20" s="480">
        <v>0</v>
      </c>
      <c r="ED20" s="480">
        <v>0.5</v>
      </c>
      <c r="EE20" s="480">
        <v>0</v>
      </c>
      <c r="EF20" s="468"/>
      <c r="EG20" s="468"/>
      <c r="EH20" s="469">
        <f>AVERAGE(DQ20:EG20)</f>
        <v>1.22</v>
      </c>
      <c r="EI20" s="470">
        <f t="shared" si="7"/>
        <v>8</v>
      </c>
      <c r="EJ20" s="474"/>
      <c r="EK20" s="478"/>
      <c r="EL20" s="479"/>
      <c r="EM20" s="479"/>
      <c r="EN20" s="479"/>
      <c r="EO20" s="479"/>
      <c r="EP20" s="481"/>
      <c r="EQ20" s="472"/>
      <c r="ER20" s="805"/>
      <c r="ES20" s="479">
        <v>3</v>
      </c>
      <c r="ET20" s="479">
        <v>0</v>
      </c>
      <c r="EU20" s="480"/>
      <c r="EV20" s="480"/>
      <c r="EW20" s="480">
        <v>5</v>
      </c>
      <c r="EX20" s="480">
        <v>3</v>
      </c>
      <c r="EY20" s="480">
        <v>0.76249999999999996</v>
      </c>
      <c r="EZ20" s="480"/>
      <c r="FA20" s="480"/>
      <c r="FB20" s="480"/>
      <c r="FC20" s="480">
        <v>7.5</v>
      </c>
      <c r="FD20" s="480">
        <v>6</v>
      </c>
      <c r="FE20" s="480"/>
      <c r="FF20" s="469">
        <f t="shared" si="8"/>
        <v>3.6089285714285713</v>
      </c>
      <c r="FG20" s="471">
        <f t="shared" si="9"/>
        <v>29</v>
      </c>
      <c r="FH20" s="218"/>
      <c r="FI20" s="473">
        <v>9</v>
      </c>
      <c r="FJ20" s="473">
        <v>9</v>
      </c>
      <c r="FK20" s="468">
        <v>8.9879999999999995</v>
      </c>
      <c r="FL20" s="484">
        <v>9</v>
      </c>
      <c r="FM20" s="468">
        <v>1.6</v>
      </c>
      <c r="FN20" s="468">
        <v>6.5</v>
      </c>
      <c r="FO20" s="468">
        <v>6.5</v>
      </c>
      <c r="FP20" s="468">
        <v>7</v>
      </c>
      <c r="FQ20" s="468">
        <v>3</v>
      </c>
      <c r="FR20" s="469">
        <f t="shared" si="19"/>
        <v>6.7320000000000002</v>
      </c>
      <c r="FS20" s="482">
        <f t="shared" si="10"/>
        <v>32</v>
      </c>
      <c r="FT20" s="483"/>
      <c r="FU20" s="485"/>
      <c r="FV20" s="486"/>
      <c r="FW20" s="487"/>
      <c r="FX20" s="488"/>
      <c r="FY20" s="479">
        <v>0</v>
      </c>
      <c r="FZ20" s="479"/>
      <c r="GA20" s="479"/>
      <c r="GB20" s="480"/>
      <c r="GC20" s="480"/>
      <c r="GD20" s="480"/>
      <c r="GE20" s="480">
        <v>3.5</v>
      </c>
      <c r="GF20" s="480"/>
      <c r="GG20" s="469">
        <f t="shared" si="11"/>
        <v>1.75</v>
      </c>
      <c r="GH20" s="470">
        <f t="shared" si="12"/>
        <v>10</v>
      </c>
      <c r="GI20" s="481">
        <v>2.5</v>
      </c>
      <c r="GJ20" s="481"/>
      <c r="GK20" s="489">
        <f t="shared" si="13"/>
        <v>2.5</v>
      </c>
      <c r="GL20" s="478"/>
      <c r="GM20" s="479"/>
      <c r="GN20" s="480"/>
      <c r="GO20" s="469" t="e">
        <f t="shared" si="14"/>
        <v>#DIV/0!</v>
      </c>
      <c r="GP20" s="478"/>
      <c r="GQ20" s="479"/>
      <c r="GR20" s="480"/>
      <c r="GS20" s="469" t="e">
        <f t="shared" si="15"/>
        <v>#DIV/0!</v>
      </c>
      <c r="GT20" s="478">
        <v>0</v>
      </c>
      <c r="GU20" s="479">
        <v>3.5</v>
      </c>
      <c r="GV20" s="480">
        <v>3.5</v>
      </c>
      <c r="GW20" s="480">
        <v>3.7</v>
      </c>
      <c r="GX20" s="480">
        <v>0</v>
      </c>
      <c r="GY20" s="469">
        <f t="shared" si="16"/>
        <v>2.1399999999999997</v>
      </c>
      <c r="GZ20" s="478">
        <v>2</v>
      </c>
      <c r="HA20" s="479">
        <v>3</v>
      </c>
      <c r="HB20" s="479">
        <v>9</v>
      </c>
      <c r="HC20" s="480"/>
      <c r="HD20" s="479">
        <v>6</v>
      </c>
      <c r="HE20" s="480"/>
      <c r="HF20" s="490">
        <f>AVERAGE(GZ20:HE20)</f>
        <v>5</v>
      </c>
      <c r="HG20" s="478">
        <v>8</v>
      </c>
      <c r="HH20" s="479">
        <v>2</v>
      </c>
      <c r="HI20" s="479"/>
      <c r="HJ20" s="480">
        <v>3</v>
      </c>
      <c r="HK20" s="491">
        <v>5</v>
      </c>
      <c r="HL20" s="491"/>
      <c r="HM20" s="491"/>
      <c r="HN20" s="492">
        <f t="shared" si="17"/>
        <v>4.5</v>
      </c>
      <c r="HO20" s="478"/>
      <c r="HP20" s="480"/>
      <c r="HQ20" s="480"/>
      <c r="HR20" s="480"/>
      <c r="HS20" s="492" t="e">
        <f t="shared" si="18"/>
        <v>#DIV/0!</v>
      </c>
      <c r="HT20" s="475">
        <v>0</v>
      </c>
      <c r="HU20" s="473">
        <v>0</v>
      </c>
      <c r="HV20" s="473"/>
      <c r="HW20" s="468">
        <v>0</v>
      </c>
      <c r="HX20" s="493">
        <v>0</v>
      </c>
      <c r="HY20" s="930">
        <v>3.2429999999999999</v>
      </c>
      <c r="HZ20" s="494">
        <v>3</v>
      </c>
      <c r="IA20" s="495">
        <v>1</v>
      </c>
    </row>
    <row r="21" spans="1:235" ht="12" customHeight="1" x14ac:dyDescent="0.25">
      <c r="A21" s="174">
        <f>uss16ent!A20</f>
        <v>16</v>
      </c>
      <c r="B21" s="175" t="str">
        <f>uss16ent!B20</f>
        <v>TN1604</v>
      </c>
      <c r="C21" s="176">
        <v>84.13</v>
      </c>
      <c r="D21" s="176">
        <v>82.3</v>
      </c>
      <c r="E21" s="176"/>
      <c r="F21" s="176">
        <v>54.65</v>
      </c>
      <c r="G21" s="176">
        <v>77.400000000000006</v>
      </c>
      <c r="H21" s="176">
        <v>72.3</v>
      </c>
      <c r="I21" s="176">
        <v>128.22499999999999</v>
      </c>
      <c r="J21" s="176">
        <v>94</v>
      </c>
      <c r="K21" s="176">
        <v>83.1</v>
      </c>
      <c r="L21" s="176">
        <v>80.220597334999994</v>
      </c>
      <c r="M21" s="176">
        <v>71.456117425018974</v>
      </c>
      <c r="N21" s="176">
        <v>78.93573185952512</v>
      </c>
      <c r="O21" s="176">
        <v>25.928933448275856</v>
      </c>
      <c r="P21" s="176">
        <v>41.020862068965521</v>
      </c>
      <c r="Q21" s="176">
        <v>78.245999999999995</v>
      </c>
      <c r="R21" s="176">
        <v>77.599999999999994</v>
      </c>
      <c r="S21" s="176">
        <v>57.832708099999998</v>
      </c>
      <c r="T21" s="176"/>
      <c r="U21" s="176"/>
      <c r="V21" s="176">
        <v>42.892367</v>
      </c>
      <c r="W21" s="176"/>
      <c r="X21" s="176">
        <v>88.5</v>
      </c>
      <c r="Y21" s="176">
        <v>67.3</v>
      </c>
      <c r="Z21" s="176">
        <v>83.81</v>
      </c>
      <c r="AA21" s="176">
        <v>62.47</v>
      </c>
      <c r="AB21" s="176"/>
      <c r="AC21" s="176"/>
      <c r="AD21" s="177">
        <f t="shared" si="0"/>
        <v>72.967538916037398</v>
      </c>
      <c r="AE21" s="178">
        <f t="shared" si="1"/>
        <v>8</v>
      </c>
      <c r="AF21" s="177">
        <f t="shared" si="2"/>
        <v>69.766696271120693</v>
      </c>
      <c r="AG21" s="179">
        <f t="shared" si="3"/>
        <v>15</v>
      </c>
      <c r="AH21" s="459"/>
      <c r="AI21" s="180">
        <v>57</v>
      </c>
      <c r="AJ21" s="181">
        <v>55.2</v>
      </c>
      <c r="AK21" s="181"/>
      <c r="AL21" s="176"/>
      <c r="AM21" s="176">
        <v>59.4</v>
      </c>
      <c r="AN21" s="176">
        <v>57.1</v>
      </c>
      <c r="AO21" s="176"/>
      <c r="AP21" s="176"/>
      <c r="AQ21" s="176">
        <v>58</v>
      </c>
      <c r="AR21" s="176">
        <v>54.439</v>
      </c>
      <c r="AS21" s="176">
        <v>55.342054000000005</v>
      </c>
      <c r="AT21" s="176">
        <v>53.435196683242026</v>
      </c>
      <c r="AU21" s="176">
        <v>48.679282026564337</v>
      </c>
      <c r="AV21" s="176">
        <v>53.5</v>
      </c>
      <c r="AW21" s="181">
        <v>51.55</v>
      </c>
      <c r="AX21" s="181">
        <v>49.75</v>
      </c>
      <c r="AY21" s="176">
        <v>51.146970000000003</v>
      </c>
      <c r="AZ21" s="176">
        <v>56.9</v>
      </c>
      <c r="BA21" s="176">
        <v>52.75</v>
      </c>
      <c r="BB21" s="176"/>
      <c r="BC21" s="176"/>
      <c r="BD21" s="176">
        <v>51.2</v>
      </c>
      <c r="BE21" s="176"/>
      <c r="BF21" s="176">
        <v>57.2</v>
      </c>
      <c r="BG21" s="176"/>
      <c r="BH21" s="176"/>
      <c r="BI21" s="176">
        <v>53.75</v>
      </c>
      <c r="BJ21" s="176">
        <v>54.65</v>
      </c>
      <c r="BK21" s="176"/>
      <c r="BL21" s="177">
        <f>AVERAGE(AI21:BK21)</f>
        <v>54.262763300516134</v>
      </c>
      <c r="BM21" s="178">
        <f t="shared" si="4"/>
        <v>33</v>
      </c>
      <c r="BN21" s="463"/>
      <c r="BO21" s="183">
        <v>112</v>
      </c>
      <c r="BP21" s="176">
        <v>111</v>
      </c>
      <c r="BQ21" s="176"/>
      <c r="BR21" s="176"/>
      <c r="BS21" s="176"/>
      <c r="BT21" s="176">
        <v>109</v>
      </c>
      <c r="BU21" s="176">
        <v>121</v>
      </c>
      <c r="BV21" s="176"/>
      <c r="BW21" s="176">
        <v>132.352</v>
      </c>
      <c r="BX21" s="176"/>
      <c r="BY21" s="176">
        <v>130</v>
      </c>
      <c r="BZ21" s="176">
        <v>113.5</v>
      </c>
      <c r="CA21" s="176">
        <v>121.92768969854502</v>
      </c>
      <c r="CB21" s="176">
        <v>115.55592603721526</v>
      </c>
      <c r="CC21" s="176">
        <v>99.5</v>
      </c>
      <c r="CD21" s="176">
        <v>125</v>
      </c>
      <c r="CE21" s="176">
        <v>116.7</v>
      </c>
      <c r="CF21" s="176">
        <v>110</v>
      </c>
      <c r="CG21" s="176"/>
      <c r="CH21" s="176">
        <v>116</v>
      </c>
      <c r="CI21" s="209"/>
      <c r="CJ21" s="209">
        <v>123.5</v>
      </c>
      <c r="CK21" s="176">
        <v>119.5</v>
      </c>
      <c r="CL21" s="176"/>
      <c r="CM21" s="176"/>
      <c r="CN21" s="176"/>
      <c r="CO21" s="185">
        <f>AVERAGE(BO21:CN21)</f>
        <v>117.28347598348502</v>
      </c>
      <c r="CP21" s="178">
        <f t="shared" si="5"/>
        <v>31</v>
      </c>
      <c r="CQ21" s="221"/>
      <c r="CR21" s="183"/>
      <c r="CS21" s="181">
        <v>34.333333333333336</v>
      </c>
      <c r="CT21" s="181">
        <v>35</v>
      </c>
      <c r="CU21" s="181"/>
      <c r="CV21" s="176"/>
      <c r="CW21" s="176">
        <v>41</v>
      </c>
      <c r="CX21" s="176">
        <v>37</v>
      </c>
      <c r="CY21" s="176">
        <v>44.47</v>
      </c>
      <c r="CZ21" s="176">
        <v>41</v>
      </c>
      <c r="DA21" s="176">
        <v>30.648189719467414</v>
      </c>
      <c r="DB21" s="176">
        <v>37.973898271152748</v>
      </c>
      <c r="DC21" s="176">
        <v>41</v>
      </c>
      <c r="DD21" s="176">
        <v>39</v>
      </c>
      <c r="DE21" s="176">
        <v>34</v>
      </c>
      <c r="DF21" s="176"/>
      <c r="DG21" s="176"/>
      <c r="DH21" s="176"/>
      <c r="DI21" s="186">
        <v>34</v>
      </c>
      <c r="DJ21" s="176">
        <v>29</v>
      </c>
      <c r="DK21" s="176">
        <v>32.5</v>
      </c>
      <c r="DL21" s="176"/>
      <c r="DM21" s="176"/>
      <c r="DN21" s="185">
        <f>AVERAGE(CR21:DM21)</f>
        <v>36.494672951710967</v>
      </c>
      <c r="DO21" s="178">
        <f t="shared" si="6"/>
        <v>26</v>
      </c>
      <c r="DP21" s="182"/>
      <c r="DQ21" s="188"/>
      <c r="DR21" s="189">
        <v>0</v>
      </c>
      <c r="DS21" s="189"/>
      <c r="DT21" s="189"/>
      <c r="DU21" s="189">
        <v>2</v>
      </c>
      <c r="DV21" s="190">
        <v>4</v>
      </c>
      <c r="DW21" s="189">
        <v>0</v>
      </c>
      <c r="DX21" s="189">
        <v>3</v>
      </c>
      <c r="DY21" s="189">
        <v>2</v>
      </c>
      <c r="DZ21" s="190">
        <v>3</v>
      </c>
      <c r="EA21" s="190"/>
      <c r="EB21" s="190"/>
      <c r="EC21" s="190">
        <v>1</v>
      </c>
      <c r="ED21" s="190">
        <v>3</v>
      </c>
      <c r="EE21" s="190">
        <v>3</v>
      </c>
      <c r="EF21" s="176"/>
      <c r="EG21" s="176"/>
      <c r="EH21" s="177">
        <f>AVERAGE(DQ21:EG21)</f>
        <v>2.1</v>
      </c>
      <c r="EI21" s="178">
        <f t="shared" si="7"/>
        <v>20</v>
      </c>
      <c r="EJ21" s="182"/>
      <c r="EK21" s="188"/>
      <c r="EL21" s="189"/>
      <c r="EM21" s="189"/>
      <c r="EN21" s="189"/>
      <c r="EO21" s="189"/>
      <c r="EP21" s="192"/>
      <c r="EQ21" s="180"/>
      <c r="ER21" s="804"/>
      <c r="ES21" s="189">
        <v>0</v>
      </c>
      <c r="ET21" s="189">
        <v>0</v>
      </c>
      <c r="EU21" s="190">
        <v>0</v>
      </c>
      <c r="EV21" s="190">
        <v>2.161</v>
      </c>
      <c r="EW21" s="190">
        <v>0</v>
      </c>
      <c r="EX21" s="190">
        <v>0</v>
      </c>
      <c r="EY21" s="190">
        <v>0.41874999999999996</v>
      </c>
      <c r="EZ21" s="190"/>
      <c r="FA21" s="190"/>
      <c r="FB21" s="190"/>
      <c r="FC21" s="190">
        <v>4</v>
      </c>
      <c r="FD21" s="190">
        <v>1</v>
      </c>
      <c r="FE21" s="190"/>
      <c r="FF21" s="177">
        <f t="shared" si="8"/>
        <v>0.84219444444444447</v>
      </c>
      <c r="FG21" s="179">
        <f t="shared" si="9"/>
        <v>14</v>
      </c>
      <c r="FH21" s="218"/>
      <c r="FI21" s="181">
        <v>3</v>
      </c>
      <c r="FJ21" s="181">
        <v>2</v>
      </c>
      <c r="FK21" s="176">
        <v>2.012</v>
      </c>
      <c r="FL21" s="194">
        <v>3</v>
      </c>
      <c r="FM21" s="176">
        <v>0</v>
      </c>
      <c r="FN21" s="176">
        <v>1</v>
      </c>
      <c r="FO21" s="176">
        <v>1</v>
      </c>
      <c r="FP21" s="176">
        <v>1</v>
      </c>
      <c r="FQ21" s="176">
        <v>0</v>
      </c>
      <c r="FR21" s="177">
        <f t="shared" si="19"/>
        <v>1.4457777777777778</v>
      </c>
      <c r="FS21" s="193">
        <f t="shared" si="10"/>
        <v>14</v>
      </c>
      <c r="FT21" s="446"/>
      <c r="FU21" s="195"/>
      <c r="FV21" s="196"/>
      <c r="FW21" s="197"/>
      <c r="FX21" s="198"/>
      <c r="FY21" s="189">
        <v>7</v>
      </c>
      <c r="FZ21" s="189"/>
      <c r="GA21" s="189"/>
      <c r="GB21" s="190"/>
      <c r="GC21" s="190"/>
      <c r="GD21" s="190"/>
      <c r="GE21" s="190">
        <v>5</v>
      </c>
      <c r="GF21" s="190"/>
      <c r="GG21" s="177">
        <f t="shared" si="11"/>
        <v>6</v>
      </c>
      <c r="GH21" s="178">
        <f t="shared" si="12"/>
        <v>32</v>
      </c>
      <c r="GI21" s="192">
        <v>1</v>
      </c>
      <c r="GJ21" s="192"/>
      <c r="GK21" s="210">
        <f t="shared" si="13"/>
        <v>1</v>
      </c>
      <c r="GL21" s="188"/>
      <c r="GM21" s="189"/>
      <c r="GN21" s="190"/>
      <c r="GO21" s="177" t="e">
        <f t="shared" si="14"/>
        <v>#DIV/0!</v>
      </c>
      <c r="GP21" s="188"/>
      <c r="GQ21" s="189"/>
      <c r="GR21" s="190"/>
      <c r="GS21" s="177" t="e">
        <f t="shared" si="15"/>
        <v>#DIV/0!</v>
      </c>
      <c r="GT21" s="188">
        <v>0</v>
      </c>
      <c r="GU21" s="189">
        <v>0.5</v>
      </c>
      <c r="GV21" s="190">
        <v>1.5</v>
      </c>
      <c r="GW21" s="190">
        <v>3</v>
      </c>
      <c r="GX21" s="190">
        <v>2</v>
      </c>
      <c r="GY21" s="177">
        <f t="shared" si="16"/>
        <v>1.4</v>
      </c>
      <c r="GZ21" s="188">
        <v>2</v>
      </c>
      <c r="HA21" s="189">
        <v>0</v>
      </c>
      <c r="HB21" s="189">
        <v>7</v>
      </c>
      <c r="HC21" s="190"/>
      <c r="HD21" s="189">
        <v>2.5</v>
      </c>
      <c r="HE21" s="190"/>
      <c r="HF21" s="203">
        <f>AVERAGE(GZ21:HE21)</f>
        <v>2.875</v>
      </c>
      <c r="HG21" s="188">
        <v>1</v>
      </c>
      <c r="HH21" s="189">
        <v>1</v>
      </c>
      <c r="HI21" s="189"/>
      <c r="HJ21" s="190">
        <v>3</v>
      </c>
      <c r="HK21" s="211">
        <v>3.3570000000000002</v>
      </c>
      <c r="HL21" s="211"/>
      <c r="HM21" s="211"/>
      <c r="HN21" s="212">
        <f t="shared" si="17"/>
        <v>2.0892499999999998</v>
      </c>
      <c r="HO21" s="188"/>
      <c r="HP21" s="190"/>
      <c r="HQ21" s="190"/>
      <c r="HR21" s="190"/>
      <c r="HS21" s="212" t="e">
        <f t="shared" si="18"/>
        <v>#DIV/0!</v>
      </c>
      <c r="HT21" s="183">
        <v>100</v>
      </c>
      <c r="HU21" s="181">
        <v>100</v>
      </c>
      <c r="HV21" s="181"/>
      <c r="HW21" s="176">
        <v>100</v>
      </c>
      <c r="HX21" s="451">
        <v>100</v>
      </c>
      <c r="HY21" s="929">
        <v>1.073</v>
      </c>
      <c r="HZ21" s="207">
        <v>3</v>
      </c>
      <c r="IA21" s="208">
        <v>1</v>
      </c>
    </row>
    <row r="22" spans="1:235" ht="12" customHeight="1" x14ac:dyDescent="0.25">
      <c r="A22" s="174">
        <f>uss16ent!A21</f>
        <v>17</v>
      </c>
      <c r="B22" s="175" t="str">
        <f>uss16ent!B21</f>
        <v>VA12W-68</v>
      </c>
      <c r="C22" s="176">
        <v>77.08</v>
      </c>
      <c r="D22" s="176">
        <v>80.599999999999994</v>
      </c>
      <c r="E22" s="176"/>
      <c r="F22" s="176">
        <v>71.2</v>
      </c>
      <c r="G22" s="176">
        <v>77.900000000000006</v>
      </c>
      <c r="H22" s="176">
        <v>85.1</v>
      </c>
      <c r="I22" s="176">
        <v>129.767</v>
      </c>
      <c r="J22" s="176">
        <v>96.3</v>
      </c>
      <c r="K22" s="176">
        <v>91</v>
      </c>
      <c r="L22" s="176">
        <v>82.080379494999988</v>
      </c>
      <c r="M22" s="176">
        <v>87.73531756958316</v>
      </c>
      <c r="N22" s="176">
        <v>91.759561159832373</v>
      </c>
      <c r="O22" s="176">
        <v>47.725958275862062</v>
      </c>
      <c r="P22" s="176">
        <v>53.904879310344832</v>
      </c>
      <c r="Q22" s="176">
        <v>78.498000000000005</v>
      </c>
      <c r="R22" s="176">
        <v>74.400000000000006</v>
      </c>
      <c r="S22" s="176">
        <v>51.417136300000003</v>
      </c>
      <c r="T22" s="176"/>
      <c r="U22" s="176"/>
      <c r="V22" s="176">
        <v>43.7784531</v>
      </c>
      <c r="W22" s="176"/>
      <c r="X22" s="176">
        <v>78.099999999999994</v>
      </c>
      <c r="Y22" s="176">
        <v>58.2</v>
      </c>
      <c r="Z22" s="176">
        <v>78.75</v>
      </c>
      <c r="AA22" s="176">
        <v>66.334999999999994</v>
      </c>
      <c r="AB22" s="176"/>
      <c r="AC22" s="176"/>
      <c r="AD22" s="177">
        <f t="shared" si="0"/>
        <v>76.268175486220116</v>
      </c>
      <c r="AE22" s="178">
        <f t="shared" si="1"/>
        <v>2</v>
      </c>
      <c r="AF22" s="177">
        <f t="shared" si="2"/>
        <v>71.912751951293103</v>
      </c>
      <c r="AG22" s="179">
        <f t="shared" si="3"/>
        <v>10</v>
      </c>
      <c r="AH22" s="459"/>
      <c r="AI22" s="180">
        <v>58.4</v>
      </c>
      <c r="AJ22" s="181">
        <v>55.2</v>
      </c>
      <c r="AK22" s="181"/>
      <c r="AL22" s="176"/>
      <c r="AM22" s="176">
        <v>61.1</v>
      </c>
      <c r="AN22" s="176">
        <v>59.2</v>
      </c>
      <c r="AO22" s="176"/>
      <c r="AP22" s="176"/>
      <c r="AQ22" s="176">
        <v>58.4</v>
      </c>
      <c r="AR22" s="176">
        <v>55.280999999999999</v>
      </c>
      <c r="AS22" s="176">
        <v>57.208702000000002</v>
      </c>
      <c r="AT22" s="176">
        <v>56.290250772694584</v>
      </c>
      <c r="AU22" s="176">
        <v>53.100101288994466</v>
      </c>
      <c r="AV22" s="176">
        <v>54.7</v>
      </c>
      <c r="AW22" s="181">
        <v>49.650000000000006</v>
      </c>
      <c r="AX22" s="181">
        <v>51.9</v>
      </c>
      <c r="AY22" s="176">
        <v>55.388829999999999</v>
      </c>
      <c r="AZ22" s="176">
        <v>58.8</v>
      </c>
      <c r="BA22" s="176">
        <v>55.5</v>
      </c>
      <c r="BB22" s="176"/>
      <c r="BC22" s="176"/>
      <c r="BD22" s="176">
        <v>58.8</v>
      </c>
      <c r="BE22" s="176"/>
      <c r="BF22" s="176">
        <v>58.4</v>
      </c>
      <c r="BG22" s="176"/>
      <c r="BH22" s="176"/>
      <c r="BI22" s="176">
        <v>55.2</v>
      </c>
      <c r="BJ22" s="176">
        <v>57.85</v>
      </c>
      <c r="BK22" s="176"/>
      <c r="BL22" s="177">
        <f>AVERAGE(AI22:BK22)</f>
        <v>56.33520442429942</v>
      </c>
      <c r="BM22" s="178">
        <f t="shared" si="4"/>
        <v>18</v>
      </c>
      <c r="BN22" s="463"/>
      <c r="BO22" s="183">
        <v>107</v>
      </c>
      <c r="BP22" s="176">
        <v>100</v>
      </c>
      <c r="BQ22" s="176"/>
      <c r="BR22" s="176"/>
      <c r="BS22" s="176"/>
      <c r="BT22" s="176">
        <v>103</v>
      </c>
      <c r="BU22" s="176">
        <v>103</v>
      </c>
      <c r="BV22" s="176"/>
      <c r="BW22" s="176">
        <v>127.69799999999999</v>
      </c>
      <c r="BX22" s="176"/>
      <c r="BY22" s="176">
        <v>127</v>
      </c>
      <c r="BZ22" s="176">
        <v>112</v>
      </c>
      <c r="CA22" s="176">
        <v>115.16161944356244</v>
      </c>
      <c r="CB22" s="176">
        <v>111.0003272057821</v>
      </c>
      <c r="CC22" s="176">
        <v>91</v>
      </c>
      <c r="CD22" s="176">
        <v>116.5</v>
      </c>
      <c r="CE22" s="176">
        <v>110.7</v>
      </c>
      <c r="CF22" s="176">
        <v>103</v>
      </c>
      <c r="CG22" s="176"/>
      <c r="CH22" s="176">
        <v>110</v>
      </c>
      <c r="CI22" s="209"/>
      <c r="CJ22" s="209">
        <v>120</v>
      </c>
      <c r="CK22" s="176">
        <v>109</v>
      </c>
      <c r="CL22" s="176"/>
      <c r="CM22" s="176"/>
      <c r="CN22" s="176"/>
      <c r="CO22" s="185">
        <f>AVERAGE(BO22:CN22)</f>
        <v>110.37874666558405</v>
      </c>
      <c r="CP22" s="178">
        <f t="shared" si="5"/>
        <v>19</v>
      </c>
      <c r="CQ22" s="221"/>
      <c r="CR22" s="183"/>
      <c r="CS22" s="181">
        <v>36</v>
      </c>
      <c r="CT22" s="181">
        <v>33.5</v>
      </c>
      <c r="CU22" s="181"/>
      <c r="CV22" s="176"/>
      <c r="CW22" s="176">
        <v>37</v>
      </c>
      <c r="CX22" s="176">
        <v>37</v>
      </c>
      <c r="CY22" s="176">
        <v>42.393999999999998</v>
      </c>
      <c r="CZ22" s="176">
        <v>39</v>
      </c>
      <c r="DA22" s="176">
        <v>29.421840039580292</v>
      </c>
      <c r="DB22" s="176">
        <v>39.470539609399154</v>
      </c>
      <c r="DC22" s="176">
        <v>37.5</v>
      </c>
      <c r="DD22" s="176">
        <v>39</v>
      </c>
      <c r="DE22" s="176">
        <v>34</v>
      </c>
      <c r="DF22" s="176"/>
      <c r="DG22" s="176"/>
      <c r="DH22" s="176"/>
      <c r="DI22" s="186">
        <v>34</v>
      </c>
      <c r="DJ22" s="176">
        <v>29</v>
      </c>
      <c r="DK22" s="176">
        <v>29</v>
      </c>
      <c r="DL22" s="176"/>
      <c r="DM22" s="176"/>
      <c r="DN22" s="185">
        <f>AVERAGE(CR22:DM22)</f>
        <v>35.449027117784247</v>
      </c>
      <c r="DO22" s="178">
        <f t="shared" si="6"/>
        <v>21</v>
      </c>
      <c r="DP22" s="182"/>
      <c r="DQ22" s="188"/>
      <c r="DR22" s="189">
        <v>0</v>
      </c>
      <c r="DS22" s="189"/>
      <c r="DT22" s="189"/>
      <c r="DU22" s="189">
        <v>1.333</v>
      </c>
      <c r="DV22" s="190">
        <v>3</v>
      </c>
      <c r="DW22" s="189">
        <v>0</v>
      </c>
      <c r="DX22" s="189">
        <v>3</v>
      </c>
      <c r="DY22" s="189">
        <v>1.5</v>
      </c>
      <c r="DZ22" s="190">
        <v>2.7</v>
      </c>
      <c r="EA22" s="190"/>
      <c r="EB22" s="190"/>
      <c r="EC22" s="190">
        <v>0</v>
      </c>
      <c r="ED22" s="190">
        <v>1</v>
      </c>
      <c r="EE22" s="190">
        <v>0</v>
      </c>
      <c r="EF22" s="176"/>
      <c r="EG22" s="176"/>
      <c r="EH22" s="177">
        <f>AVERAGE(DQ22:EG22)</f>
        <v>1.2533000000000001</v>
      </c>
      <c r="EI22" s="178">
        <f t="shared" si="7"/>
        <v>9</v>
      </c>
      <c r="EJ22" s="182"/>
      <c r="EK22" s="188"/>
      <c r="EL22" s="189"/>
      <c r="EM22" s="189"/>
      <c r="EN22" s="189"/>
      <c r="EO22" s="189"/>
      <c r="EP22" s="192"/>
      <c r="EQ22" s="180"/>
      <c r="ER22" s="804"/>
      <c r="ES22" s="189">
        <v>5</v>
      </c>
      <c r="ET22" s="189">
        <v>0</v>
      </c>
      <c r="EU22" s="190">
        <v>0</v>
      </c>
      <c r="EV22" s="190">
        <v>3.0470000000000002</v>
      </c>
      <c r="EW22" s="190">
        <v>2</v>
      </c>
      <c r="EX22" s="190">
        <v>6</v>
      </c>
      <c r="EY22" s="190">
        <v>2.5000000000000001E-2</v>
      </c>
      <c r="EZ22" s="190"/>
      <c r="FA22" s="190"/>
      <c r="FB22" s="190"/>
      <c r="FC22" s="190">
        <v>4</v>
      </c>
      <c r="FD22" s="190">
        <v>2</v>
      </c>
      <c r="FE22" s="190"/>
      <c r="FF22" s="177">
        <f t="shared" si="8"/>
        <v>2.4524444444444442</v>
      </c>
      <c r="FG22" s="179">
        <f t="shared" si="9"/>
        <v>28</v>
      </c>
      <c r="FH22" s="218"/>
      <c r="FI22" s="181">
        <v>0</v>
      </c>
      <c r="FJ22" s="181">
        <v>0</v>
      </c>
      <c r="FK22" s="176">
        <v>0.97599999999999998</v>
      </c>
      <c r="FL22" s="194">
        <v>0.5</v>
      </c>
      <c r="FM22" s="176">
        <v>0</v>
      </c>
      <c r="FN22" s="176">
        <v>1</v>
      </c>
      <c r="FO22" s="176">
        <v>2</v>
      </c>
      <c r="FP22" s="176">
        <v>1</v>
      </c>
      <c r="FQ22" s="176">
        <v>0</v>
      </c>
      <c r="FR22" s="177">
        <f t="shared" si="19"/>
        <v>0.60844444444444445</v>
      </c>
      <c r="FS22" s="193">
        <f t="shared" si="10"/>
        <v>4</v>
      </c>
      <c r="FT22" s="446"/>
      <c r="FU22" s="195"/>
      <c r="FV22" s="196"/>
      <c r="FW22" s="197"/>
      <c r="FX22" s="198"/>
      <c r="FY22" s="189">
        <v>0</v>
      </c>
      <c r="FZ22" s="189"/>
      <c r="GA22" s="189"/>
      <c r="GB22" s="190"/>
      <c r="GC22" s="190"/>
      <c r="GD22" s="190"/>
      <c r="GE22" s="190">
        <v>3.5</v>
      </c>
      <c r="GF22" s="190"/>
      <c r="GG22" s="177">
        <f t="shared" si="11"/>
        <v>1.75</v>
      </c>
      <c r="GH22" s="178">
        <f t="shared" si="12"/>
        <v>10</v>
      </c>
      <c r="GI22" s="192">
        <v>1.5</v>
      </c>
      <c r="GJ22" s="192"/>
      <c r="GK22" s="210">
        <f t="shared" si="13"/>
        <v>1.5</v>
      </c>
      <c r="GL22" s="188"/>
      <c r="GM22" s="189"/>
      <c r="GN22" s="190"/>
      <c r="GO22" s="177" t="e">
        <f t="shared" si="14"/>
        <v>#DIV/0!</v>
      </c>
      <c r="GP22" s="188"/>
      <c r="GQ22" s="189"/>
      <c r="GR22" s="190"/>
      <c r="GS22" s="177" t="e">
        <f t="shared" si="15"/>
        <v>#DIV/0!</v>
      </c>
      <c r="GT22" s="188">
        <v>0</v>
      </c>
      <c r="GU22" s="189">
        <v>2.5</v>
      </c>
      <c r="GV22" s="190">
        <v>3.5</v>
      </c>
      <c r="GW22" s="190">
        <v>3</v>
      </c>
      <c r="GX22" s="190">
        <v>1</v>
      </c>
      <c r="GY22" s="177">
        <f t="shared" si="16"/>
        <v>2</v>
      </c>
      <c r="GZ22" s="188">
        <v>2</v>
      </c>
      <c r="HA22" s="189">
        <v>0</v>
      </c>
      <c r="HB22" s="189">
        <v>3</v>
      </c>
      <c r="HC22" s="190"/>
      <c r="HD22" s="189">
        <v>2</v>
      </c>
      <c r="HE22" s="190"/>
      <c r="HF22" s="203">
        <f>AVERAGE(GZ22:HE22)</f>
        <v>1.75</v>
      </c>
      <c r="HG22" s="188">
        <v>0</v>
      </c>
      <c r="HH22" s="189">
        <v>1</v>
      </c>
      <c r="HI22" s="189"/>
      <c r="HJ22" s="190">
        <v>3</v>
      </c>
      <c r="HK22" s="211">
        <v>3.4060000000000001</v>
      </c>
      <c r="HL22" s="211"/>
      <c r="HM22" s="211"/>
      <c r="HN22" s="212">
        <f t="shared" si="17"/>
        <v>1.8515000000000001</v>
      </c>
      <c r="HO22" s="188"/>
      <c r="HP22" s="190"/>
      <c r="HQ22" s="190"/>
      <c r="HR22" s="190"/>
      <c r="HS22" s="212" t="e">
        <f t="shared" si="18"/>
        <v>#DIV/0!</v>
      </c>
      <c r="HT22" s="183">
        <v>100</v>
      </c>
      <c r="HU22" s="181">
        <v>100</v>
      </c>
      <c r="HV22" s="181"/>
      <c r="HW22" s="176">
        <v>100</v>
      </c>
      <c r="HX22" s="451">
        <v>100</v>
      </c>
      <c r="HY22" s="929">
        <v>2.976</v>
      </c>
      <c r="HZ22" s="207">
        <v>4</v>
      </c>
      <c r="IA22" s="208">
        <v>2.5</v>
      </c>
    </row>
    <row r="23" spans="1:235" ht="12" customHeight="1" x14ac:dyDescent="0.25">
      <c r="A23" s="174">
        <f>uss16ent!A22</f>
        <v>18</v>
      </c>
      <c r="B23" s="175" t="str">
        <f>uss16ent!B22</f>
        <v>VA13W-38</v>
      </c>
      <c r="C23" s="176">
        <v>81.260000000000005</v>
      </c>
      <c r="D23" s="176">
        <v>36.299999999999997</v>
      </c>
      <c r="E23" s="176"/>
      <c r="F23" s="176">
        <v>77.650000000000006</v>
      </c>
      <c r="G23" s="176">
        <v>84.1</v>
      </c>
      <c r="H23" s="176">
        <v>43.9</v>
      </c>
      <c r="I23" s="176">
        <v>84.924999999999997</v>
      </c>
      <c r="J23" s="176">
        <v>70.7</v>
      </c>
      <c r="K23" s="176">
        <v>75.900000000000006</v>
      </c>
      <c r="L23" s="176">
        <v>78.848894384999994</v>
      </c>
      <c r="M23" s="176">
        <v>57.66786146684732</v>
      </c>
      <c r="N23" s="176">
        <v>71.123877809458236</v>
      </c>
      <c r="O23" s="176">
        <v>47.425824252873554</v>
      </c>
      <c r="P23" s="176">
        <v>45.758482758620687</v>
      </c>
      <c r="Q23" s="176">
        <v>69.614999999999995</v>
      </c>
      <c r="R23" s="176">
        <v>55.1</v>
      </c>
      <c r="S23" s="176">
        <v>50.366255000000002</v>
      </c>
      <c r="T23" s="176"/>
      <c r="U23" s="176"/>
      <c r="V23" s="176">
        <v>48.680656200000001</v>
      </c>
      <c r="W23" s="176"/>
      <c r="X23" s="176">
        <v>74.400000000000006</v>
      </c>
      <c r="Y23" s="176">
        <v>54.3</v>
      </c>
      <c r="Z23" s="176">
        <v>75.805000000000007</v>
      </c>
      <c r="AA23" s="176">
        <v>65.905000000000001</v>
      </c>
      <c r="AB23" s="176" t="s">
        <v>137</v>
      </c>
      <c r="AC23" s="176"/>
      <c r="AD23" s="177">
        <f t="shared" si="0"/>
        <v>64.272945327276176</v>
      </c>
      <c r="AE23" s="178">
        <f t="shared" si="1"/>
        <v>18</v>
      </c>
      <c r="AF23" s="177">
        <f t="shared" si="2"/>
        <v>61.716842219827583</v>
      </c>
      <c r="AG23" s="179">
        <f t="shared" si="3"/>
        <v>22</v>
      </c>
      <c r="AH23" s="459"/>
      <c r="AI23" s="180">
        <v>59.1</v>
      </c>
      <c r="AJ23" s="181">
        <v>55.4</v>
      </c>
      <c r="AK23" s="181"/>
      <c r="AL23" s="176"/>
      <c r="AM23" s="176">
        <v>60.4</v>
      </c>
      <c r="AN23" s="176">
        <v>59.1</v>
      </c>
      <c r="AO23" s="176"/>
      <c r="AP23" s="176"/>
      <c r="AQ23" s="176">
        <v>59.6</v>
      </c>
      <c r="AR23" s="176">
        <v>51.173000000000002</v>
      </c>
      <c r="AS23" s="176">
        <v>58.684623500000001</v>
      </c>
      <c r="AT23" s="176">
        <v>55.88952601305995</v>
      </c>
      <c r="AU23" s="176">
        <v>54.250610289438534</v>
      </c>
      <c r="AV23" s="176">
        <v>55.5</v>
      </c>
      <c r="AW23" s="181">
        <v>55.5</v>
      </c>
      <c r="AX23" s="181">
        <v>55.6</v>
      </c>
      <c r="AY23" s="176">
        <v>57.123480000000001</v>
      </c>
      <c r="AZ23" s="176">
        <v>55</v>
      </c>
      <c r="BA23" s="176">
        <v>56.25</v>
      </c>
      <c r="BB23" s="176"/>
      <c r="BC23" s="176"/>
      <c r="BD23" s="176">
        <v>60.5</v>
      </c>
      <c r="BE23" s="176"/>
      <c r="BF23" s="176">
        <v>58.3</v>
      </c>
      <c r="BG23" s="176"/>
      <c r="BH23" s="176"/>
      <c r="BI23" s="176">
        <v>57.35</v>
      </c>
      <c r="BJ23" s="176">
        <v>57.7</v>
      </c>
      <c r="BK23" s="176"/>
      <c r="BL23" s="177">
        <f>AVERAGE(AI23:BK23)</f>
        <v>56.969538936973599</v>
      </c>
      <c r="BM23" s="178">
        <f t="shared" si="4"/>
        <v>13</v>
      </c>
      <c r="BN23" s="463"/>
      <c r="BO23" s="183">
        <v>105</v>
      </c>
      <c r="BP23" s="176">
        <v>101</v>
      </c>
      <c r="BQ23" s="176"/>
      <c r="BR23" s="176"/>
      <c r="BS23" s="176"/>
      <c r="BT23" s="176">
        <v>97</v>
      </c>
      <c r="BU23" s="176">
        <v>106</v>
      </c>
      <c r="BV23" s="176"/>
      <c r="BW23" s="176">
        <v>126.548</v>
      </c>
      <c r="BX23" s="176"/>
      <c r="BY23" s="176">
        <v>126.5</v>
      </c>
      <c r="BZ23" s="176">
        <v>109.5</v>
      </c>
      <c r="CA23" s="176">
        <v>115.68044222584885</v>
      </c>
      <c r="CB23" s="176">
        <v>106.75424504990626</v>
      </c>
      <c r="CC23" s="176">
        <v>91</v>
      </c>
      <c r="CD23" s="176">
        <v>113</v>
      </c>
      <c r="CE23" s="176">
        <v>109.3</v>
      </c>
      <c r="CF23" s="176">
        <v>93</v>
      </c>
      <c r="CG23" s="176"/>
      <c r="CH23" s="176">
        <v>109</v>
      </c>
      <c r="CI23" s="209"/>
      <c r="CJ23" s="209">
        <v>119</v>
      </c>
      <c r="CK23" s="176">
        <v>106</v>
      </c>
      <c r="CL23" s="176"/>
      <c r="CM23" s="176"/>
      <c r="CN23" s="176"/>
      <c r="CO23" s="185">
        <f>AVERAGE(BO23:CN23)</f>
        <v>108.39266795473469</v>
      </c>
      <c r="CP23" s="178">
        <f t="shared" si="5"/>
        <v>12</v>
      </c>
      <c r="CQ23" s="221"/>
      <c r="CR23" s="183"/>
      <c r="CS23" s="181">
        <v>34.333333333333336</v>
      </c>
      <c r="CT23" s="181">
        <v>31</v>
      </c>
      <c r="CU23" s="181"/>
      <c r="CV23" s="176"/>
      <c r="CW23" s="176">
        <v>36</v>
      </c>
      <c r="CX23" s="176">
        <v>34</v>
      </c>
      <c r="CY23" s="176">
        <v>40.317999999999998</v>
      </c>
      <c r="CZ23" s="176">
        <v>36</v>
      </c>
      <c r="DA23" s="176">
        <v>30.557742152251205</v>
      </c>
      <c r="DB23" s="176">
        <v>33.777200565479447</v>
      </c>
      <c r="DC23" s="176">
        <v>36</v>
      </c>
      <c r="DD23" s="176">
        <v>38</v>
      </c>
      <c r="DE23" s="176">
        <v>32</v>
      </c>
      <c r="DF23" s="176"/>
      <c r="DG23" s="176"/>
      <c r="DH23" s="176"/>
      <c r="DI23" s="186">
        <v>33</v>
      </c>
      <c r="DJ23" s="176">
        <v>29.5</v>
      </c>
      <c r="DK23" s="176">
        <v>30.5</v>
      </c>
      <c r="DL23" s="176"/>
      <c r="DM23" s="176"/>
      <c r="DN23" s="185">
        <f>AVERAGE(CR23:DM23)</f>
        <v>33.927591146504575</v>
      </c>
      <c r="DO23" s="178">
        <f t="shared" si="6"/>
        <v>10</v>
      </c>
      <c r="DP23" s="182"/>
      <c r="DQ23" s="188"/>
      <c r="DR23" s="189">
        <v>1.5</v>
      </c>
      <c r="DS23" s="189"/>
      <c r="DT23" s="189"/>
      <c r="DU23" s="189">
        <v>1</v>
      </c>
      <c r="DV23" s="190">
        <v>7.5</v>
      </c>
      <c r="DW23" s="189">
        <v>1</v>
      </c>
      <c r="DX23" s="189">
        <v>2.5</v>
      </c>
      <c r="DY23" s="189">
        <v>1</v>
      </c>
      <c r="DZ23" s="190">
        <v>3.7</v>
      </c>
      <c r="EA23" s="190"/>
      <c r="EB23" s="190"/>
      <c r="EC23" s="190">
        <v>0</v>
      </c>
      <c r="ED23" s="190">
        <v>0.5</v>
      </c>
      <c r="EE23" s="190">
        <v>0</v>
      </c>
      <c r="EF23" s="176"/>
      <c r="EG23" s="176"/>
      <c r="EH23" s="177">
        <f>AVERAGE(DQ23:EG23)</f>
        <v>1.8699999999999999</v>
      </c>
      <c r="EI23" s="178">
        <f t="shared" si="7"/>
        <v>17</v>
      </c>
      <c r="EJ23" s="182"/>
      <c r="EK23" s="188"/>
      <c r="EL23" s="189"/>
      <c r="EM23" s="189"/>
      <c r="EN23" s="189"/>
      <c r="EO23" s="189"/>
      <c r="EP23" s="192"/>
      <c r="EQ23" s="180"/>
      <c r="ER23" s="804"/>
      <c r="ES23" s="189">
        <v>1</v>
      </c>
      <c r="ET23" s="189">
        <v>0</v>
      </c>
      <c r="EU23" s="190"/>
      <c r="EV23" s="190">
        <v>1.1120000000000001</v>
      </c>
      <c r="EW23" s="190">
        <v>1</v>
      </c>
      <c r="EX23" s="190">
        <v>0</v>
      </c>
      <c r="EY23" s="190">
        <v>0.39374999999999999</v>
      </c>
      <c r="EZ23" s="190"/>
      <c r="FA23" s="190"/>
      <c r="FB23" s="190"/>
      <c r="FC23" s="190">
        <v>1</v>
      </c>
      <c r="FD23" s="190">
        <v>1</v>
      </c>
      <c r="FE23" s="190"/>
      <c r="FF23" s="177">
        <f t="shared" si="8"/>
        <v>0.68821874999999999</v>
      </c>
      <c r="FG23" s="179">
        <f t="shared" si="9"/>
        <v>11</v>
      </c>
      <c r="FH23" s="218"/>
      <c r="FI23" s="181">
        <v>9</v>
      </c>
      <c r="FJ23" s="181">
        <v>5</v>
      </c>
      <c r="FK23" s="176">
        <v>5.94</v>
      </c>
      <c r="FL23" s="194">
        <v>4.5</v>
      </c>
      <c r="FM23" s="176">
        <v>0.625</v>
      </c>
      <c r="FN23" s="176">
        <v>4</v>
      </c>
      <c r="FO23" s="176">
        <v>6</v>
      </c>
      <c r="FP23" s="176">
        <v>3</v>
      </c>
      <c r="FQ23" s="176">
        <v>2</v>
      </c>
      <c r="FR23" s="177">
        <f t="shared" si="19"/>
        <v>4.4516666666666662</v>
      </c>
      <c r="FS23" s="193">
        <f t="shared" si="10"/>
        <v>27</v>
      </c>
      <c r="FT23" s="446"/>
      <c r="FU23" s="195"/>
      <c r="FV23" s="196"/>
      <c r="FW23" s="197"/>
      <c r="FX23" s="198"/>
      <c r="FY23" s="189">
        <v>0</v>
      </c>
      <c r="FZ23" s="189"/>
      <c r="GA23" s="189"/>
      <c r="GB23" s="190"/>
      <c r="GC23" s="190"/>
      <c r="GD23" s="190"/>
      <c r="GE23" s="190">
        <v>1.5</v>
      </c>
      <c r="GF23" s="190"/>
      <c r="GG23" s="177">
        <f t="shared" si="11"/>
        <v>0.75</v>
      </c>
      <c r="GH23" s="178">
        <f t="shared" si="12"/>
        <v>1</v>
      </c>
      <c r="GI23" s="192">
        <v>1</v>
      </c>
      <c r="GJ23" s="192"/>
      <c r="GK23" s="210">
        <f t="shared" si="13"/>
        <v>1</v>
      </c>
      <c r="GL23" s="188"/>
      <c r="GM23" s="189"/>
      <c r="GN23" s="190"/>
      <c r="GO23" s="177" t="e">
        <f t="shared" si="14"/>
        <v>#DIV/0!</v>
      </c>
      <c r="GP23" s="188"/>
      <c r="GQ23" s="189"/>
      <c r="GR23" s="190"/>
      <c r="GS23" s="177" t="e">
        <f t="shared" si="15"/>
        <v>#DIV/0!</v>
      </c>
      <c r="GT23" s="188">
        <v>0</v>
      </c>
      <c r="GU23" s="189">
        <v>2.5</v>
      </c>
      <c r="GV23" s="190">
        <v>6.5</v>
      </c>
      <c r="GW23" s="190">
        <v>3</v>
      </c>
      <c r="GX23" s="190">
        <v>3</v>
      </c>
      <c r="GY23" s="177">
        <f t="shared" si="16"/>
        <v>3</v>
      </c>
      <c r="GZ23" s="188">
        <v>2</v>
      </c>
      <c r="HA23" s="189">
        <v>2</v>
      </c>
      <c r="HB23" s="189">
        <v>6</v>
      </c>
      <c r="HC23" s="190"/>
      <c r="HD23" s="189">
        <v>5.5</v>
      </c>
      <c r="HE23" s="190"/>
      <c r="HF23" s="203">
        <f>AVERAGE(GZ23:HE23)</f>
        <v>3.875</v>
      </c>
      <c r="HG23" s="188">
        <v>1</v>
      </c>
      <c r="HH23" s="189">
        <v>0</v>
      </c>
      <c r="HI23" s="189"/>
      <c r="HJ23" s="190">
        <v>0</v>
      </c>
      <c r="HK23" s="211">
        <v>2.4300000000000002</v>
      </c>
      <c r="HL23" s="211"/>
      <c r="HM23" s="211"/>
      <c r="HN23" s="212">
        <f t="shared" si="17"/>
        <v>0.85750000000000004</v>
      </c>
      <c r="HO23" s="188"/>
      <c r="HP23" s="190"/>
      <c r="HQ23" s="190"/>
      <c r="HR23" s="190"/>
      <c r="HS23" s="212" t="e">
        <f t="shared" si="18"/>
        <v>#DIV/0!</v>
      </c>
      <c r="HT23" s="183">
        <v>0</v>
      </c>
      <c r="HU23" s="181">
        <v>52.380952380952387</v>
      </c>
      <c r="HV23" s="181"/>
      <c r="HW23" s="176">
        <v>0</v>
      </c>
      <c r="HX23" s="451">
        <v>0</v>
      </c>
      <c r="HY23" s="929">
        <v>3.6419999999999999</v>
      </c>
      <c r="HZ23" s="207">
        <v>6</v>
      </c>
      <c r="IA23" s="208">
        <v>2.5</v>
      </c>
    </row>
    <row r="24" spans="1:235" ht="12" customHeight="1" x14ac:dyDescent="0.25">
      <c r="A24" s="174">
        <f>uss16ent!A23</f>
        <v>19</v>
      </c>
      <c r="B24" s="175" t="str">
        <f>uss16ent!B23</f>
        <v>VA13W-124</v>
      </c>
      <c r="C24" s="176">
        <v>80.89</v>
      </c>
      <c r="D24" s="176">
        <v>81.900000000000006</v>
      </c>
      <c r="E24" s="176"/>
      <c r="F24" s="176">
        <v>91.35</v>
      </c>
      <c r="G24" s="176">
        <v>83.8</v>
      </c>
      <c r="H24" s="176">
        <v>82.3</v>
      </c>
      <c r="I24" s="176">
        <v>124.443</v>
      </c>
      <c r="J24" s="176">
        <v>96</v>
      </c>
      <c r="K24" s="176">
        <v>69.3</v>
      </c>
      <c r="L24" s="176">
        <v>89.089989965000001</v>
      </c>
      <c r="M24" s="176">
        <v>48.39917477257044</v>
      </c>
      <c r="N24" s="176">
        <v>37.659605881372308</v>
      </c>
      <c r="O24" s="176">
        <v>48.265555862068965</v>
      </c>
      <c r="P24" s="176">
        <v>62.782076321839085</v>
      </c>
      <c r="Q24" s="176">
        <v>76.86</v>
      </c>
      <c r="R24" s="176">
        <v>68.599999999999994</v>
      </c>
      <c r="S24" s="176">
        <v>46.059118400000003</v>
      </c>
      <c r="T24" s="176"/>
      <c r="U24" s="176"/>
      <c r="V24" s="176">
        <v>43.826408800000003</v>
      </c>
      <c r="W24" s="176"/>
      <c r="X24" s="176">
        <v>98.6</v>
      </c>
      <c r="Y24" s="176">
        <v>67</v>
      </c>
      <c r="Z24" s="176">
        <v>80.734999999999999</v>
      </c>
      <c r="AA24" s="176">
        <v>68.48</v>
      </c>
      <c r="AB24" s="176"/>
      <c r="AC24" s="176"/>
      <c r="AD24" s="177">
        <f t="shared" si="0"/>
        <v>73.635234762040497</v>
      </c>
      <c r="AE24" s="178">
        <f t="shared" si="1"/>
        <v>6</v>
      </c>
      <c r="AF24" s="177">
        <f t="shared" si="2"/>
        <v>78.46014934022989</v>
      </c>
      <c r="AG24" s="179">
        <f t="shared" si="3"/>
        <v>2</v>
      </c>
      <c r="AH24" s="459"/>
      <c r="AI24" s="180">
        <v>56.8</v>
      </c>
      <c r="AJ24" s="181">
        <v>53.5</v>
      </c>
      <c r="AK24" s="181"/>
      <c r="AL24" s="176"/>
      <c r="AM24" s="176">
        <v>57.7</v>
      </c>
      <c r="AN24" s="176">
        <v>58.1</v>
      </c>
      <c r="AO24" s="176"/>
      <c r="AP24" s="176"/>
      <c r="AQ24" s="176">
        <v>58.7</v>
      </c>
      <c r="AR24" s="176">
        <v>55.006999999999998</v>
      </c>
      <c r="AS24" s="176">
        <v>58.461330500000003</v>
      </c>
      <c r="AT24" s="176">
        <v>58.256013788004275</v>
      </c>
      <c r="AU24" s="176">
        <v>60.073447156152895</v>
      </c>
      <c r="AV24" s="176">
        <v>52.1</v>
      </c>
      <c r="AW24" s="181">
        <v>52.6</v>
      </c>
      <c r="AX24" s="181">
        <v>52.95</v>
      </c>
      <c r="AY24" s="176">
        <v>56.225230000000003</v>
      </c>
      <c r="AZ24" s="176">
        <v>56.7</v>
      </c>
      <c r="BA24" s="176">
        <v>50.5</v>
      </c>
      <c r="BB24" s="176"/>
      <c r="BC24" s="176"/>
      <c r="BD24" s="176">
        <v>58.5</v>
      </c>
      <c r="BE24" s="176"/>
      <c r="BF24" s="176">
        <v>56</v>
      </c>
      <c r="BG24" s="176"/>
      <c r="BH24" s="176"/>
      <c r="BI24" s="176">
        <v>54.2</v>
      </c>
      <c r="BJ24" s="176">
        <v>56.4</v>
      </c>
      <c r="BK24" s="176"/>
      <c r="BL24" s="177">
        <f>AVERAGE(AI24:BK24)</f>
        <v>55.935422181271441</v>
      </c>
      <c r="BM24" s="178">
        <f t="shared" si="4"/>
        <v>22</v>
      </c>
      <c r="BN24" s="463"/>
      <c r="BO24" s="183">
        <v>104</v>
      </c>
      <c r="BP24" s="176">
        <v>98</v>
      </c>
      <c r="BQ24" s="176"/>
      <c r="BR24" s="176"/>
      <c r="BS24" s="176"/>
      <c r="BT24" s="176">
        <v>93</v>
      </c>
      <c r="BU24" s="176">
        <v>98</v>
      </c>
      <c r="BV24" s="176"/>
      <c r="BW24" s="176">
        <v>128.29</v>
      </c>
      <c r="BX24" s="176"/>
      <c r="BY24" s="176">
        <v>128</v>
      </c>
      <c r="BZ24" s="176">
        <v>107.5</v>
      </c>
      <c r="CA24" s="176">
        <v>117.5789660884698</v>
      </c>
      <c r="CB24" s="176">
        <v>108.0567659948974</v>
      </c>
      <c r="CC24" s="176">
        <v>81</v>
      </c>
      <c r="CD24" s="176">
        <v>110.5</v>
      </c>
      <c r="CE24" s="176">
        <v>108.7</v>
      </c>
      <c r="CF24" s="176">
        <v>92</v>
      </c>
      <c r="CG24" s="176"/>
      <c r="CH24" s="176">
        <v>106</v>
      </c>
      <c r="CI24" s="209"/>
      <c r="CJ24" s="209">
        <v>119.5</v>
      </c>
      <c r="CK24" s="176">
        <v>104.5</v>
      </c>
      <c r="CL24" s="176"/>
      <c r="CM24" s="176"/>
      <c r="CN24" s="176"/>
      <c r="CO24" s="185">
        <f>AVERAGE(BO24:CN24)</f>
        <v>106.53910825521045</v>
      </c>
      <c r="CP24" s="178">
        <f t="shared" si="5"/>
        <v>3</v>
      </c>
      <c r="CQ24" s="221"/>
      <c r="CR24" s="183"/>
      <c r="CS24" s="181">
        <v>36</v>
      </c>
      <c r="CT24" s="181">
        <v>35</v>
      </c>
      <c r="CU24" s="181"/>
      <c r="CV24" s="176"/>
      <c r="CW24" s="176">
        <v>32</v>
      </c>
      <c r="CX24" s="176">
        <v>35</v>
      </c>
      <c r="CY24" s="176">
        <v>42.713999999999999</v>
      </c>
      <c r="CZ24" s="176">
        <v>39</v>
      </c>
      <c r="DA24" s="176">
        <v>32.90475258637877</v>
      </c>
      <c r="DB24" s="176">
        <v>38.27628982539224</v>
      </c>
      <c r="DC24" s="176">
        <v>37</v>
      </c>
      <c r="DD24" s="176">
        <v>38</v>
      </c>
      <c r="DE24" s="176">
        <v>31</v>
      </c>
      <c r="DF24" s="176"/>
      <c r="DG24" s="176"/>
      <c r="DH24" s="176"/>
      <c r="DI24" s="186">
        <v>34</v>
      </c>
      <c r="DJ24" s="176">
        <v>27.5</v>
      </c>
      <c r="DK24" s="176">
        <v>30</v>
      </c>
      <c r="DL24" s="176"/>
      <c r="DM24" s="176"/>
      <c r="DN24" s="185">
        <f>AVERAGE(CR24:DM24)</f>
        <v>34.885360172269358</v>
      </c>
      <c r="DO24" s="178">
        <f t="shared" si="6"/>
        <v>17</v>
      </c>
      <c r="DP24" s="182"/>
      <c r="DQ24" s="188"/>
      <c r="DR24" s="189">
        <v>2</v>
      </c>
      <c r="DS24" s="189"/>
      <c r="DT24" s="189"/>
      <c r="DU24" s="189">
        <v>2.3330000000000002</v>
      </c>
      <c r="DV24" s="190">
        <v>6.5</v>
      </c>
      <c r="DW24" s="189">
        <v>7</v>
      </c>
      <c r="DX24" s="189">
        <v>4</v>
      </c>
      <c r="DY24" s="189">
        <v>1</v>
      </c>
      <c r="DZ24" s="190">
        <v>2.7</v>
      </c>
      <c r="EA24" s="190"/>
      <c r="EB24" s="190"/>
      <c r="EC24" s="190">
        <v>0</v>
      </c>
      <c r="ED24" s="190">
        <v>5</v>
      </c>
      <c r="EE24" s="190">
        <v>0.5</v>
      </c>
      <c r="EF24" s="176"/>
      <c r="EG24" s="176"/>
      <c r="EH24" s="177">
        <f>AVERAGE(DQ24:EG24)</f>
        <v>3.1032999999999999</v>
      </c>
      <c r="EI24" s="178">
        <f t="shared" si="7"/>
        <v>30</v>
      </c>
      <c r="EJ24" s="182"/>
      <c r="EK24" s="188"/>
      <c r="EL24" s="189"/>
      <c r="EM24" s="189"/>
      <c r="EN24" s="189"/>
      <c r="EO24" s="189"/>
      <c r="EP24" s="192"/>
      <c r="EQ24" s="180"/>
      <c r="ER24" s="804"/>
      <c r="ES24" s="189">
        <v>0</v>
      </c>
      <c r="ET24" s="189">
        <v>0</v>
      </c>
      <c r="EU24" s="190">
        <v>0</v>
      </c>
      <c r="EV24" s="190">
        <v>0.875</v>
      </c>
      <c r="EW24" s="190">
        <v>0</v>
      </c>
      <c r="EX24" s="190">
        <v>0</v>
      </c>
      <c r="EY24" s="190">
        <v>0</v>
      </c>
      <c r="EZ24" s="190"/>
      <c r="FA24" s="190"/>
      <c r="FB24" s="190"/>
      <c r="FC24" s="190">
        <v>1</v>
      </c>
      <c r="FD24" s="190">
        <v>0</v>
      </c>
      <c r="FE24" s="190"/>
      <c r="FF24" s="177">
        <f t="shared" si="8"/>
        <v>0.20833333333333334</v>
      </c>
      <c r="FG24" s="179">
        <f t="shared" si="9"/>
        <v>6</v>
      </c>
      <c r="FH24" s="218"/>
      <c r="FI24" s="181">
        <v>2</v>
      </c>
      <c r="FJ24" s="181">
        <v>0</v>
      </c>
      <c r="FK24" s="176">
        <v>1.9159999999999999</v>
      </c>
      <c r="FL24" s="194">
        <v>0</v>
      </c>
      <c r="FM24" s="176">
        <v>0.5</v>
      </c>
      <c r="FN24" s="176">
        <v>1</v>
      </c>
      <c r="FO24" s="176">
        <v>1.5</v>
      </c>
      <c r="FP24" s="176">
        <v>2</v>
      </c>
      <c r="FQ24" s="176">
        <v>0.4</v>
      </c>
      <c r="FR24" s="177">
        <f t="shared" si="19"/>
        <v>1.0351111111111111</v>
      </c>
      <c r="FS24" s="193">
        <f t="shared" si="10"/>
        <v>10</v>
      </c>
      <c r="FT24" s="446"/>
      <c r="FU24" s="195"/>
      <c r="FV24" s="196"/>
      <c r="FW24" s="197"/>
      <c r="FX24" s="198"/>
      <c r="FY24" s="189">
        <v>0</v>
      </c>
      <c r="FZ24" s="189"/>
      <c r="GA24" s="189"/>
      <c r="GB24" s="190"/>
      <c r="GC24" s="190"/>
      <c r="GD24" s="190"/>
      <c r="GE24" s="190">
        <v>5.5</v>
      </c>
      <c r="GF24" s="190"/>
      <c r="GG24" s="177">
        <f t="shared" si="11"/>
        <v>2.75</v>
      </c>
      <c r="GH24" s="178">
        <f t="shared" si="12"/>
        <v>22</v>
      </c>
      <c r="GI24" s="192">
        <v>1</v>
      </c>
      <c r="GJ24" s="192"/>
      <c r="GK24" s="210">
        <f t="shared" si="13"/>
        <v>1</v>
      </c>
      <c r="GL24" s="188"/>
      <c r="GM24" s="189"/>
      <c r="GN24" s="190"/>
      <c r="GO24" s="177" t="e">
        <f t="shared" si="14"/>
        <v>#DIV/0!</v>
      </c>
      <c r="GP24" s="188"/>
      <c r="GQ24" s="189"/>
      <c r="GR24" s="190"/>
      <c r="GS24" s="177" t="e">
        <f t="shared" si="15"/>
        <v>#DIV/0!</v>
      </c>
      <c r="GT24" s="188">
        <v>6</v>
      </c>
      <c r="GU24" s="189">
        <v>1</v>
      </c>
      <c r="GV24" s="190">
        <v>7.5</v>
      </c>
      <c r="GW24" s="190">
        <v>2.7</v>
      </c>
      <c r="GX24" s="190">
        <v>2</v>
      </c>
      <c r="GY24" s="177">
        <f t="shared" si="16"/>
        <v>3.84</v>
      </c>
      <c r="GZ24" s="188">
        <v>2</v>
      </c>
      <c r="HA24" s="189">
        <v>2</v>
      </c>
      <c r="HB24" s="189">
        <v>4</v>
      </c>
      <c r="HC24" s="190"/>
      <c r="HD24" s="189">
        <v>3</v>
      </c>
      <c r="HE24" s="190"/>
      <c r="HF24" s="203">
        <f>AVERAGE(GZ24:HE24)</f>
        <v>2.75</v>
      </c>
      <c r="HG24" s="188">
        <v>0</v>
      </c>
      <c r="HH24" s="189">
        <v>1</v>
      </c>
      <c r="HI24" s="189"/>
      <c r="HJ24" s="190">
        <v>2</v>
      </c>
      <c r="HK24" s="211">
        <v>3.4780000000000002</v>
      </c>
      <c r="HL24" s="211"/>
      <c r="HM24" s="211"/>
      <c r="HN24" s="212">
        <f t="shared" si="17"/>
        <v>1.6194999999999999</v>
      </c>
      <c r="HO24" s="188"/>
      <c r="HP24" s="190"/>
      <c r="HQ24" s="190"/>
      <c r="HR24" s="190"/>
      <c r="HS24" s="212" t="e">
        <f t="shared" si="18"/>
        <v>#DIV/0!</v>
      </c>
      <c r="HT24" s="183">
        <v>100</v>
      </c>
      <c r="HU24" s="181">
        <v>100</v>
      </c>
      <c r="HV24" s="181"/>
      <c r="HW24" s="176">
        <v>100</v>
      </c>
      <c r="HX24" s="451">
        <v>100</v>
      </c>
      <c r="HY24" s="929">
        <v>2.903</v>
      </c>
      <c r="HZ24" s="207">
        <v>6</v>
      </c>
      <c r="IA24" s="208">
        <v>4</v>
      </c>
    </row>
    <row r="25" spans="1:235" s="496" customFormat="1" ht="12" customHeight="1" x14ac:dyDescent="0.25">
      <c r="A25" s="466">
        <f>uss16ent!A24</f>
        <v>20</v>
      </c>
      <c r="B25" s="467" t="str">
        <f>uss16ent!B24</f>
        <v>KWS 060</v>
      </c>
      <c r="C25" s="468">
        <v>77.72</v>
      </c>
      <c r="D25" s="468">
        <v>42.2</v>
      </c>
      <c r="E25" s="468"/>
      <c r="F25" s="468">
        <v>38.85</v>
      </c>
      <c r="G25" s="468">
        <v>53.1</v>
      </c>
      <c r="H25" s="468">
        <v>23.6</v>
      </c>
      <c r="I25" s="468">
        <v>91.62</v>
      </c>
      <c r="J25" s="468">
        <v>50.3</v>
      </c>
      <c r="K25" s="468">
        <v>87.1</v>
      </c>
      <c r="L25" s="468">
        <v>88.439499884999989</v>
      </c>
      <c r="M25" s="468">
        <v>57.015140587330734</v>
      </c>
      <c r="N25" s="468">
        <v>45.404232573466039</v>
      </c>
      <c r="O25" s="468">
        <v>1.0077971264367815</v>
      </c>
      <c r="P25" s="468">
        <v>10.284103448275863</v>
      </c>
      <c r="Q25" s="468">
        <v>62.685000000000002</v>
      </c>
      <c r="R25" s="468">
        <v>41.9</v>
      </c>
      <c r="S25" s="468">
        <v>59.937291700000003</v>
      </c>
      <c r="T25" s="468"/>
      <c r="U25" s="468"/>
      <c r="V25" s="468">
        <v>40.101864800000001</v>
      </c>
      <c r="W25" s="468"/>
      <c r="X25" s="468">
        <v>70.5</v>
      </c>
      <c r="Y25" s="468">
        <v>39.6</v>
      </c>
      <c r="Z25" s="468">
        <v>69.34</v>
      </c>
      <c r="AA25" s="468">
        <v>66.194999999999993</v>
      </c>
      <c r="AB25" s="468"/>
      <c r="AC25" s="468"/>
      <c r="AD25" s="469">
        <f t="shared" si="0"/>
        <v>53.1857109581195</v>
      </c>
      <c r="AE25" s="470">
        <f t="shared" si="1"/>
        <v>27</v>
      </c>
      <c r="AF25" s="469">
        <f t="shared" si="2"/>
        <v>47.023924393534486</v>
      </c>
      <c r="AG25" s="471">
        <f t="shared" si="3"/>
        <v>30</v>
      </c>
      <c r="AH25" s="459"/>
      <c r="AI25" s="472">
        <v>57.2</v>
      </c>
      <c r="AJ25" s="473">
        <v>54.4</v>
      </c>
      <c r="AK25" s="473"/>
      <c r="AL25" s="468"/>
      <c r="AM25" s="468">
        <v>58.1</v>
      </c>
      <c r="AN25" s="468"/>
      <c r="AO25" s="468"/>
      <c r="AP25" s="468"/>
      <c r="AQ25" s="468">
        <v>59.6</v>
      </c>
      <c r="AR25" s="468">
        <v>50.040999999999997</v>
      </c>
      <c r="AS25" s="468">
        <v>59.644838500000006</v>
      </c>
      <c r="AT25" s="468">
        <v>52.920885661266624</v>
      </c>
      <c r="AU25" s="468">
        <v>49.592724976311452</v>
      </c>
      <c r="AV25" s="468">
        <v>54.9</v>
      </c>
      <c r="AW25" s="473"/>
      <c r="AX25" s="473"/>
      <c r="AY25" s="468">
        <v>53.136699999999998</v>
      </c>
      <c r="AZ25" s="468">
        <v>56.8</v>
      </c>
      <c r="BA25" s="468">
        <v>54.25</v>
      </c>
      <c r="BB25" s="468"/>
      <c r="BC25" s="468"/>
      <c r="BD25" s="468">
        <v>56.95</v>
      </c>
      <c r="BE25" s="468"/>
      <c r="BF25" s="468">
        <v>57.8</v>
      </c>
      <c r="BG25" s="468"/>
      <c r="BH25" s="468"/>
      <c r="BI25" s="468">
        <v>53.8</v>
      </c>
      <c r="BJ25" s="468">
        <v>56.85</v>
      </c>
      <c r="BK25" s="468"/>
      <c r="BL25" s="469">
        <f>AVERAGE(AI25:BK25)</f>
        <v>55.374134321098623</v>
      </c>
      <c r="BM25" s="470">
        <f t="shared" si="4"/>
        <v>26</v>
      </c>
      <c r="BN25" s="474"/>
      <c r="BO25" s="475">
        <v>111</v>
      </c>
      <c r="BP25" s="468">
        <v>112</v>
      </c>
      <c r="BQ25" s="468"/>
      <c r="BR25" s="468"/>
      <c r="BS25" s="468"/>
      <c r="BT25" s="468">
        <v>122</v>
      </c>
      <c r="BU25" s="468">
        <v>118</v>
      </c>
      <c r="BV25" s="468"/>
      <c r="BW25" s="468">
        <v>129.364</v>
      </c>
      <c r="BX25" s="468"/>
      <c r="BY25" s="468">
        <v>128.5</v>
      </c>
      <c r="BZ25" s="468">
        <v>113</v>
      </c>
      <c r="CA25" s="468">
        <v>121.12932386163641</v>
      </c>
      <c r="CB25" s="468">
        <v>111.96419958094097</v>
      </c>
      <c r="CC25" s="468">
        <v>102</v>
      </c>
      <c r="CD25" s="468">
        <v>123</v>
      </c>
      <c r="CE25" s="468">
        <v>114.3</v>
      </c>
      <c r="CF25" s="468">
        <v>109</v>
      </c>
      <c r="CG25" s="468"/>
      <c r="CH25" s="468">
        <v>115</v>
      </c>
      <c r="CI25" s="468"/>
      <c r="CJ25" s="468">
        <v>123</v>
      </c>
      <c r="CK25" s="468">
        <v>117</v>
      </c>
      <c r="CL25" s="468"/>
      <c r="CM25" s="468"/>
      <c r="CN25" s="468"/>
      <c r="CO25" s="476">
        <f>AVERAGE(BO25:CN25)</f>
        <v>116.89109521516109</v>
      </c>
      <c r="CP25" s="470">
        <f t="shared" si="5"/>
        <v>29</v>
      </c>
      <c r="CQ25" s="221"/>
      <c r="CR25" s="475"/>
      <c r="CS25" s="473">
        <v>37.666666666666664</v>
      </c>
      <c r="CT25" s="473">
        <v>33.5</v>
      </c>
      <c r="CU25" s="473"/>
      <c r="CV25" s="468"/>
      <c r="CW25" s="468">
        <v>35</v>
      </c>
      <c r="CX25" s="468">
        <v>30</v>
      </c>
      <c r="CY25" s="468">
        <v>44.241999999999997</v>
      </c>
      <c r="CZ25" s="468">
        <v>43</v>
      </c>
      <c r="DA25" s="468">
        <v>39.992080253431851</v>
      </c>
      <c r="DB25" s="468">
        <v>39.604311328704149</v>
      </c>
      <c r="DC25" s="468">
        <v>41.5</v>
      </c>
      <c r="DD25" s="468">
        <v>37</v>
      </c>
      <c r="DE25" s="468">
        <v>37</v>
      </c>
      <c r="DF25" s="468"/>
      <c r="DG25" s="468"/>
      <c r="DH25" s="468"/>
      <c r="DI25" s="477">
        <v>36</v>
      </c>
      <c r="DJ25" s="468">
        <v>33</v>
      </c>
      <c r="DK25" s="468">
        <v>32</v>
      </c>
      <c r="DL25" s="468"/>
      <c r="DM25" s="468"/>
      <c r="DN25" s="476">
        <f>AVERAGE(CR25:DM25)</f>
        <v>37.107504160628764</v>
      </c>
      <c r="DO25" s="470">
        <f t="shared" si="6"/>
        <v>29</v>
      </c>
      <c r="DP25" s="474"/>
      <c r="DQ25" s="478"/>
      <c r="DR25" s="479">
        <v>0.5</v>
      </c>
      <c r="DS25" s="479"/>
      <c r="DT25" s="479"/>
      <c r="DU25" s="479">
        <v>1.667</v>
      </c>
      <c r="DV25" s="480">
        <v>6.5</v>
      </c>
      <c r="DW25" s="479">
        <v>0</v>
      </c>
      <c r="DX25" s="479">
        <v>8</v>
      </c>
      <c r="DY25" s="479">
        <v>5</v>
      </c>
      <c r="DZ25" s="480">
        <v>3.7</v>
      </c>
      <c r="EA25" s="480"/>
      <c r="EB25" s="480"/>
      <c r="EC25" s="480">
        <v>1</v>
      </c>
      <c r="ED25" s="480">
        <v>1.5</v>
      </c>
      <c r="EE25" s="480">
        <v>0.5</v>
      </c>
      <c r="EF25" s="468"/>
      <c r="EG25" s="468"/>
      <c r="EH25" s="469">
        <f>AVERAGE(DQ25:EG25)</f>
        <v>2.8367</v>
      </c>
      <c r="EI25" s="470">
        <f t="shared" si="7"/>
        <v>28</v>
      </c>
      <c r="EJ25" s="474"/>
      <c r="EK25" s="478"/>
      <c r="EL25" s="479"/>
      <c r="EM25" s="479"/>
      <c r="EN25" s="479"/>
      <c r="EO25" s="479"/>
      <c r="EP25" s="481"/>
      <c r="EQ25" s="472"/>
      <c r="ER25" s="805"/>
      <c r="ES25" s="479">
        <v>7</v>
      </c>
      <c r="ET25" s="479">
        <v>4</v>
      </c>
      <c r="EU25" s="480">
        <v>0</v>
      </c>
      <c r="EV25" s="480">
        <v>4.5129999999999999</v>
      </c>
      <c r="EW25" s="480">
        <v>6</v>
      </c>
      <c r="EX25" s="480">
        <v>6</v>
      </c>
      <c r="EY25" s="480">
        <v>4.8</v>
      </c>
      <c r="EZ25" s="480"/>
      <c r="FA25" s="480"/>
      <c r="FB25" s="480"/>
      <c r="FC25" s="480">
        <v>7</v>
      </c>
      <c r="FD25" s="480">
        <v>5.5</v>
      </c>
      <c r="FE25" s="480"/>
      <c r="FF25" s="469">
        <f t="shared" si="8"/>
        <v>4.979222222222222</v>
      </c>
      <c r="FG25" s="471">
        <f t="shared" si="9"/>
        <v>32</v>
      </c>
      <c r="FH25" s="218"/>
      <c r="FI25" s="473">
        <v>9</v>
      </c>
      <c r="FJ25" s="473">
        <v>9</v>
      </c>
      <c r="FK25" s="468">
        <v>6.0720000000000001</v>
      </c>
      <c r="FL25" s="484">
        <v>9</v>
      </c>
      <c r="FM25" s="468">
        <v>0</v>
      </c>
      <c r="FN25" s="468">
        <v>5</v>
      </c>
      <c r="FO25" s="468">
        <v>7</v>
      </c>
      <c r="FP25" s="468">
        <v>6</v>
      </c>
      <c r="FQ25" s="468">
        <v>3.3000000000000003</v>
      </c>
      <c r="FR25" s="469">
        <f t="shared" si="19"/>
        <v>6.0413333333333332</v>
      </c>
      <c r="FS25" s="482">
        <f t="shared" si="10"/>
        <v>31</v>
      </c>
      <c r="FT25" s="483"/>
      <c r="FU25" s="485"/>
      <c r="FV25" s="486"/>
      <c r="FW25" s="487"/>
      <c r="FX25" s="488"/>
      <c r="FY25" s="479">
        <v>6</v>
      </c>
      <c r="FZ25" s="479"/>
      <c r="GA25" s="479"/>
      <c r="GB25" s="480"/>
      <c r="GC25" s="480"/>
      <c r="GD25" s="480"/>
      <c r="GE25" s="480">
        <v>3.5</v>
      </c>
      <c r="GF25" s="480"/>
      <c r="GG25" s="469">
        <f t="shared" si="11"/>
        <v>4.75</v>
      </c>
      <c r="GH25" s="470">
        <f t="shared" si="12"/>
        <v>29</v>
      </c>
      <c r="GI25" s="481">
        <v>1.5</v>
      </c>
      <c r="GJ25" s="481"/>
      <c r="GK25" s="489">
        <f t="shared" si="13"/>
        <v>1.5</v>
      </c>
      <c r="GL25" s="478"/>
      <c r="GM25" s="479"/>
      <c r="GN25" s="480"/>
      <c r="GO25" s="469" t="e">
        <f t="shared" si="14"/>
        <v>#DIV/0!</v>
      </c>
      <c r="GP25" s="478"/>
      <c r="GQ25" s="479"/>
      <c r="GR25" s="480"/>
      <c r="GS25" s="469" t="e">
        <f t="shared" si="15"/>
        <v>#DIV/0!</v>
      </c>
      <c r="GT25" s="478">
        <v>1</v>
      </c>
      <c r="GU25" s="479">
        <v>1.5</v>
      </c>
      <c r="GV25" s="480">
        <v>2.5</v>
      </c>
      <c r="GW25" s="480">
        <v>3</v>
      </c>
      <c r="GX25" s="480">
        <v>0</v>
      </c>
      <c r="GY25" s="469">
        <f t="shared" si="16"/>
        <v>1.6</v>
      </c>
      <c r="GZ25" s="478">
        <v>1</v>
      </c>
      <c r="HA25" s="479">
        <v>0</v>
      </c>
      <c r="HB25" s="479">
        <v>9</v>
      </c>
      <c r="HC25" s="480"/>
      <c r="HD25" s="479">
        <v>5.5</v>
      </c>
      <c r="HE25" s="480"/>
      <c r="HF25" s="490">
        <f>AVERAGE(GZ25:HE25)</f>
        <v>3.875</v>
      </c>
      <c r="HG25" s="478">
        <v>1</v>
      </c>
      <c r="HH25" s="479">
        <v>1</v>
      </c>
      <c r="HI25" s="479"/>
      <c r="HJ25" s="480">
        <v>1</v>
      </c>
      <c r="HK25" s="491">
        <v>4.7149999999999999</v>
      </c>
      <c r="HL25" s="491"/>
      <c r="HM25" s="491"/>
      <c r="HN25" s="492">
        <f t="shared" si="17"/>
        <v>1.92875</v>
      </c>
      <c r="HO25" s="478"/>
      <c r="HP25" s="480"/>
      <c r="HQ25" s="480"/>
      <c r="HR25" s="480"/>
      <c r="HS25" s="492" t="e">
        <f t="shared" si="18"/>
        <v>#DIV/0!</v>
      </c>
      <c r="HT25" s="475">
        <v>0</v>
      </c>
      <c r="HU25" s="473">
        <v>100</v>
      </c>
      <c r="HV25" s="473"/>
      <c r="HW25" s="468">
        <v>0</v>
      </c>
      <c r="HX25" s="493">
        <v>0</v>
      </c>
      <c r="HY25" s="930">
        <v>1.0489999999999999</v>
      </c>
      <c r="HZ25" s="494">
        <v>1</v>
      </c>
      <c r="IA25" s="495">
        <v>1</v>
      </c>
    </row>
    <row r="26" spans="1:235" ht="12" customHeight="1" x14ac:dyDescent="0.25">
      <c r="A26" s="174">
        <f>uss16ent!A25</f>
        <v>21</v>
      </c>
      <c r="B26" s="175" t="str">
        <f>uss16ent!B25</f>
        <v>KWS 081</v>
      </c>
      <c r="C26" s="176">
        <v>80.77</v>
      </c>
      <c r="D26" s="176">
        <v>34.9</v>
      </c>
      <c r="E26" s="176"/>
      <c r="F26" s="176">
        <v>28.15</v>
      </c>
      <c r="G26" s="176">
        <v>59.4</v>
      </c>
      <c r="H26" s="176">
        <v>33.200000000000003</v>
      </c>
      <c r="I26" s="176">
        <v>89.040999999999997</v>
      </c>
      <c r="J26" s="176">
        <v>65.2</v>
      </c>
      <c r="K26" s="176">
        <v>67.900000000000006</v>
      </c>
      <c r="L26" s="176">
        <v>68.903856059999995</v>
      </c>
      <c r="M26" s="176">
        <v>73.903940406775192</v>
      </c>
      <c r="N26" s="176">
        <v>27.156916618776581</v>
      </c>
      <c r="O26" s="176">
        <v>2.7581816091954021</v>
      </c>
      <c r="P26" s="176">
        <v>16.581672413793104</v>
      </c>
      <c r="Q26" s="176">
        <v>52.92</v>
      </c>
      <c r="R26" s="176">
        <v>55.2</v>
      </c>
      <c r="S26" s="176">
        <v>52.685902900000002</v>
      </c>
      <c r="T26" s="176"/>
      <c r="U26" s="176"/>
      <c r="V26" s="176">
        <v>31.107023099999999</v>
      </c>
      <c r="W26" s="176"/>
      <c r="X26" s="176">
        <v>71</v>
      </c>
      <c r="Y26" s="176">
        <v>47.8</v>
      </c>
      <c r="Z26" s="176">
        <v>59.555</v>
      </c>
      <c r="AA26" s="176">
        <v>55.36</v>
      </c>
      <c r="AB26" s="176"/>
      <c r="AC26" s="176"/>
      <c r="AD26" s="177">
        <f t="shared" si="0"/>
        <v>51.118737767073334</v>
      </c>
      <c r="AE26" s="178">
        <f t="shared" si="1"/>
        <v>31</v>
      </c>
      <c r="AF26" s="177">
        <f t="shared" si="2"/>
        <v>47.085946914224138</v>
      </c>
      <c r="AG26" s="179">
        <f t="shared" si="3"/>
        <v>29</v>
      </c>
      <c r="AH26" s="459"/>
      <c r="AI26" s="180">
        <v>57</v>
      </c>
      <c r="AJ26" s="181">
        <v>54</v>
      </c>
      <c r="AK26" s="181"/>
      <c r="AL26" s="176"/>
      <c r="AM26" s="176">
        <v>57.3</v>
      </c>
      <c r="AN26" s="176"/>
      <c r="AO26" s="176"/>
      <c r="AP26" s="176"/>
      <c r="AQ26" s="176">
        <v>59.5</v>
      </c>
      <c r="AR26" s="176">
        <v>50.673000000000002</v>
      </c>
      <c r="AS26" s="176">
        <v>54.807881999999999</v>
      </c>
      <c r="AT26" s="176">
        <v>56.577382726639826</v>
      </c>
      <c r="AU26" s="176">
        <v>48.509693175881161</v>
      </c>
      <c r="AV26" s="176">
        <v>53.2</v>
      </c>
      <c r="AW26" s="181"/>
      <c r="AX26" s="181"/>
      <c r="AY26" s="176">
        <v>51.147649999999999</v>
      </c>
      <c r="AZ26" s="176">
        <v>56.7</v>
      </c>
      <c r="BA26" s="176">
        <v>54.75</v>
      </c>
      <c r="BB26" s="176"/>
      <c r="BC26" s="176"/>
      <c r="BD26" s="176">
        <v>53.95</v>
      </c>
      <c r="BE26" s="176"/>
      <c r="BF26" s="176">
        <v>57.3</v>
      </c>
      <c r="BG26" s="176"/>
      <c r="BH26" s="176"/>
      <c r="BI26" s="176">
        <v>51.85</v>
      </c>
      <c r="BJ26" s="176">
        <v>55.35</v>
      </c>
      <c r="BK26" s="176"/>
      <c r="BL26" s="177">
        <f>AVERAGE(AI26:BK26)</f>
        <v>54.538475493907569</v>
      </c>
      <c r="BM26" s="178">
        <f t="shared" si="4"/>
        <v>30</v>
      </c>
      <c r="BN26" s="463"/>
      <c r="BO26" s="183">
        <v>113</v>
      </c>
      <c r="BP26" s="176">
        <v>111</v>
      </c>
      <c r="BQ26" s="176"/>
      <c r="BR26" s="176"/>
      <c r="BS26" s="176"/>
      <c r="BT26" s="176">
        <v>123</v>
      </c>
      <c r="BU26" s="176">
        <v>118</v>
      </c>
      <c r="BV26" s="176"/>
      <c r="BW26" s="176">
        <v>131.673</v>
      </c>
      <c r="BX26" s="176"/>
      <c r="BY26" s="176">
        <v>127.5</v>
      </c>
      <c r="BZ26" s="176">
        <v>114.5</v>
      </c>
      <c r="CA26" s="176">
        <v>120.31550990368308</v>
      </c>
      <c r="CB26" s="176">
        <v>117.60684325291199</v>
      </c>
      <c r="CC26" s="176">
        <v>103</v>
      </c>
      <c r="CD26" s="176">
        <v>125</v>
      </c>
      <c r="CE26" s="176">
        <v>116.7</v>
      </c>
      <c r="CF26" s="176">
        <v>114</v>
      </c>
      <c r="CG26" s="176"/>
      <c r="CH26" s="176">
        <v>116</v>
      </c>
      <c r="CI26" s="209"/>
      <c r="CJ26" s="209">
        <v>124.5</v>
      </c>
      <c r="CK26" s="176">
        <v>118.5</v>
      </c>
      <c r="CL26" s="176"/>
      <c r="CM26" s="176"/>
      <c r="CN26" s="176"/>
      <c r="CO26" s="185">
        <f>AVERAGE(BO26:CN26)</f>
        <v>118.3934595722872</v>
      </c>
      <c r="CP26" s="178">
        <f t="shared" si="5"/>
        <v>32</v>
      </c>
      <c r="CQ26" s="221"/>
      <c r="CR26" s="183"/>
      <c r="CS26" s="181">
        <v>39</v>
      </c>
      <c r="CT26" s="181">
        <v>36</v>
      </c>
      <c r="CU26" s="181"/>
      <c r="CV26" s="176"/>
      <c r="CW26" s="176">
        <v>40</v>
      </c>
      <c r="CX26" s="176">
        <v>38</v>
      </c>
      <c r="CY26" s="176">
        <v>45.56</v>
      </c>
      <c r="CZ26" s="176">
        <v>42</v>
      </c>
      <c r="DA26" s="176">
        <v>36.556590189113933</v>
      </c>
      <c r="DB26" s="176">
        <v>43.920429212931857</v>
      </c>
      <c r="DC26" s="176">
        <v>41</v>
      </c>
      <c r="DD26" s="176">
        <v>41</v>
      </c>
      <c r="DE26" s="176">
        <v>36</v>
      </c>
      <c r="DF26" s="176"/>
      <c r="DG26" s="176"/>
      <c r="DH26" s="176"/>
      <c r="DI26" s="186">
        <v>37</v>
      </c>
      <c r="DJ26" s="176">
        <v>32.5</v>
      </c>
      <c r="DK26" s="176">
        <v>33.5</v>
      </c>
      <c r="DL26" s="176"/>
      <c r="DM26" s="176"/>
      <c r="DN26" s="185">
        <f>AVERAGE(CR26:DM26)</f>
        <v>38.71692995728899</v>
      </c>
      <c r="DO26" s="178">
        <f t="shared" si="6"/>
        <v>32</v>
      </c>
      <c r="DP26" s="182"/>
      <c r="DQ26" s="188"/>
      <c r="DR26" s="189">
        <v>4</v>
      </c>
      <c r="DS26" s="189"/>
      <c r="DT26" s="189"/>
      <c r="DU26" s="189">
        <v>1.667</v>
      </c>
      <c r="DV26" s="190">
        <v>5</v>
      </c>
      <c r="DW26" s="189">
        <v>5</v>
      </c>
      <c r="DX26" s="189">
        <v>8</v>
      </c>
      <c r="DY26" s="189">
        <v>4.5</v>
      </c>
      <c r="DZ26" s="190">
        <v>5</v>
      </c>
      <c r="EA26" s="190"/>
      <c r="EB26" s="190"/>
      <c r="EC26" s="190">
        <v>4</v>
      </c>
      <c r="ED26" s="190">
        <v>7</v>
      </c>
      <c r="EE26" s="190">
        <v>4.5</v>
      </c>
      <c r="EF26" s="176"/>
      <c r="EG26" s="176"/>
      <c r="EH26" s="177">
        <f>AVERAGE(DQ26:EG26)</f>
        <v>4.8666999999999998</v>
      </c>
      <c r="EI26" s="178">
        <f t="shared" si="7"/>
        <v>33</v>
      </c>
      <c r="EJ26" s="182"/>
      <c r="EK26" s="188"/>
      <c r="EL26" s="189"/>
      <c r="EM26" s="189"/>
      <c r="EN26" s="189"/>
      <c r="EO26" s="189"/>
      <c r="EP26" s="192"/>
      <c r="EQ26" s="180"/>
      <c r="ER26" s="804"/>
      <c r="ES26" s="189">
        <v>4</v>
      </c>
      <c r="ET26" s="189">
        <v>5</v>
      </c>
      <c r="EU26" s="190">
        <v>3</v>
      </c>
      <c r="EV26" s="190"/>
      <c r="EW26" s="190">
        <v>5</v>
      </c>
      <c r="EX26" s="190">
        <v>6</v>
      </c>
      <c r="EY26" s="190">
        <v>5.1875</v>
      </c>
      <c r="EZ26" s="190"/>
      <c r="FA26" s="190"/>
      <c r="FB26" s="190"/>
      <c r="FC26" s="190">
        <v>8.5</v>
      </c>
      <c r="FD26" s="190">
        <v>5</v>
      </c>
      <c r="FE26" s="190"/>
      <c r="FF26" s="177">
        <f t="shared" si="8"/>
        <v>5.2109375</v>
      </c>
      <c r="FG26" s="179">
        <f t="shared" si="9"/>
        <v>33</v>
      </c>
      <c r="FH26" s="218"/>
      <c r="FI26" s="181">
        <v>9</v>
      </c>
      <c r="FJ26" s="181">
        <v>7</v>
      </c>
      <c r="FK26" s="176">
        <v>8.4060000000000006</v>
      </c>
      <c r="FL26" s="194">
        <v>6.5</v>
      </c>
      <c r="FM26" s="176">
        <v>0</v>
      </c>
      <c r="FN26" s="176">
        <v>5.5</v>
      </c>
      <c r="FO26" s="176">
        <v>6.5</v>
      </c>
      <c r="FP26" s="176">
        <v>7</v>
      </c>
      <c r="FQ26" s="176">
        <v>1.4000000000000001</v>
      </c>
      <c r="FR26" s="177">
        <f t="shared" si="19"/>
        <v>5.7006666666666668</v>
      </c>
      <c r="FS26" s="193">
        <f t="shared" si="10"/>
        <v>30</v>
      </c>
      <c r="FT26" s="446"/>
      <c r="FU26" s="195"/>
      <c r="FV26" s="196"/>
      <c r="FW26" s="197"/>
      <c r="FX26" s="198"/>
      <c r="FY26" s="189">
        <v>0</v>
      </c>
      <c r="FZ26" s="189"/>
      <c r="GA26" s="189"/>
      <c r="GB26" s="190"/>
      <c r="GC26" s="190"/>
      <c r="GD26" s="190"/>
      <c r="GE26" s="190">
        <v>2.5</v>
      </c>
      <c r="GF26" s="190"/>
      <c r="GG26" s="177">
        <f t="shared" si="11"/>
        <v>1.25</v>
      </c>
      <c r="GH26" s="178">
        <f t="shared" si="12"/>
        <v>8</v>
      </c>
      <c r="GI26" s="192">
        <v>1</v>
      </c>
      <c r="GJ26" s="192"/>
      <c r="GK26" s="210">
        <f t="shared" si="13"/>
        <v>1</v>
      </c>
      <c r="GL26" s="188"/>
      <c r="GM26" s="189"/>
      <c r="GN26" s="190"/>
      <c r="GO26" s="177" t="e">
        <f t="shared" si="14"/>
        <v>#DIV/0!</v>
      </c>
      <c r="GP26" s="188"/>
      <c r="GQ26" s="189"/>
      <c r="GR26" s="190"/>
      <c r="GS26" s="177" t="e">
        <f t="shared" si="15"/>
        <v>#DIV/0!</v>
      </c>
      <c r="GT26" s="188">
        <v>0</v>
      </c>
      <c r="GU26" s="189">
        <v>1.5</v>
      </c>
      <c r="GV26" s="190">
        <v>3</v>
      </c>
      <c r="GW26" s="190">
        <v>2.7</v>
      </c>
      <c r="GX26" s="190">
        <v>1</v>
      </c>
      <c r="GY26" s="177">
        <f t="shared" si="16"/>
        <v>1.64</v>
      </c>
      <c r="GZ26" s="188">
        <v>1</v>
      </c>
      <c r="HA26" s="189">
        <v>0</v>
      </c>
      <c r="HB26" s="189">
        <v>4</v>
      </c>
      <c r="HC26" s="190"/>
      <c r="HD26" s="189">
        <v>5</v>
      </c>
      <c r="HE26" s="190"/>
      <c r="HF26" s="203">
        <f>AVERAGE(GZ26:HE26)</f>
        <v>2.5</v>
      </c>
      <c r="HG26" s="188">
        <v>0</v>
      </c>
      <c r="HH26" s="189">
        <v>1</v>
      </c>
      <c r="HI26" s="189"/>
      <c r="HJ26" s="190">
        <v>3</v>
      </c>
      <c r="HK26" s="211">
        <v>2.7509999999999999</v>
      </c>
      <c r="HL26" s="211"/>
      <c r="HM26" s="211"/>
      <c r="HN26" s="212">
        <f t="shared" si="17"/>
        <v>1.6877499999999999</v>
      </c>
      <c r="HO26" s="188"/>
      <c r="HP26" s="190"/>
      <c r="HQ26" s="190"/>
      <c r="HR26" s="190"/>
      <c r="HS26" s="212" t="e">
        <f t="shared" si="18"/>
        <v>#DIV/0!</v>
      </c>
      <c r="HT26" s="183">
        <v>4.7619047619047619</v>
      </c>
      <c r="HU26" s="181">
        <v>0</v>
      </c>
      <c r="HV26" s="181"/>
      <c r="HW26" s="176">
        <v>0</v>
      </c>
      <c r="HX26" s="451">
        <v>0</v>
      </c>
      <c r="HY26" s="929">
        <v>1.0489999999999999</v>
      </c>
      <c r="HZ26" s="207">
        <v>3</v>
      </c>
      <c r="IA26" s="208">
        <v>1</v>
      </c>
    </row>
    <row r="27" spans="1:235" ht="12" customHeight="1" x14ac:dyDescent="0.25">
      <c r="A27" s="174">
        <f>uss16ent!A26</f>
        <v>22</v>
      </c>
      <c r="B27" s="175" t="str">
        <f>uss16ent!B26</f>
        <v>KWS 083</v>
      </c>
      <c r="C27" s="176">
        <v>64.47</v>
      </c>
      <c r="D27" s="176">
        <v>38.4</v>
      </c>
      <c r="E27" s="176"/>
      <c r="F27" s="176">
        <v>31.85</v>
      </c>
      <c r="G27" s="176">
        <v>50.6</v>
      </c>
      <c r="H27" s="176">
        <v>17.600000000000001</v>
      </c>
      <c r="I27" s="176">
        <v>99.433999999999997</v>
      </c>
      <c r="J27" s="176">
        <v>41.3</v>
      </c>
      <c r="K27" s="176">
        <v>59.7</v>
      </c>
      <c r="L27" s="176">
        <v>76.180735630000001</v>
      </c>
      <c r="M27" s="176">
        <v>72.328526526618674</v>
      </c>
      <c r="N27" s="176">
        <v>60.787533655659963</v>
      </c>
      <c r="O27" s="176">
        <v>0.58346149425287341</v>
      </c>
      <c r="P27" s="176">
        <v>12.652913793103449</v>
      </c>
      <c r="Q27" s="176">
        <v>61.991999999999997</v>
      </c>
      <c r="R27" s="176">
        <v>41.2</v>
      </c>
      <c r="S27" s="176">
        <v>52.180815600000003</v>
      </c>
      <c r="T27" s="176"/>
      <c r="U27" s="176"/>
      <c r="V27" s="176">
        <v>30.327333700000001</v>
      </c>
      <c r="W27" s="176"/>
      <c r="X27" s="176">
        <v>82.6</v>
      </c>
      <c r="Y27" s="176">
        <v>46.6</v>
      </c>
      <c r="Z27" s="176">
        <v>81.965000000000003</v>
      </c>
      <c r="AA27" s="176">
        <v>54.83</v>
      </c>
      <c r="AB27" s="176"/>
      <c r="AC27" s="176"/>
      <c r="AD27" s="177">
        <f t="shared" si="0"/>
        <v>51.313443828554057</v>
      </c>
      <c r="AE27" s="178">
        <f t="shared" si="1"/>
        <v>30</v>
      </c>
      <c r="AF27" s="177">
        <f t="shared" si="2"/>
        <v>43.794216174137929</v>
      </c>
      <c r="AG27" s="179">
        <f t="shared" si="3"/>
        <v>32</v>
      </c>
      <c r="AH27" s="459"/>
      <c r="AI27" s="180">
        <v>60.5</v>
      </c>
      <c r="AJ27" s="181">
        <v>57.5</v>
      </c>
      <c r="AK27" s="181"/>
      <c r="AL27" s="176"/>
      <c r="AM27" s="176">
        <v>60.8</v>
      </c>
      <c r="AN27" s="176"/>
      <c r="AO27" s="176"/>
      <c r="AP27" s="176"/>
      <c r="AQ27" s="176">
        <v>60.8</v>
      </c>
      <c r="AR27" s="176">
        <v>55.082000000000001</v>
      </c>
      <c r="AS27" s="176">
        <v>55.7099075</v>
      </c>
      <c r="AT27" s="176">
        <v>62.149720341115099</v>
      </c>
      <c r="AU27" s="176">
        <v>46.230225706897819</v>
      </c>
      <c r="AV27" s="176">
        <v>55.9</v>
      </c>
      <c r="AW27" s="181"/>
      <c r="AX27" s="181"/>
      <c r="AY27" s="176">
        <v>56.027610000000003</v>
      </c>
      <c r="AZ27" s="176">
        <v>59.5</v>
      </c>
      <c r="BA27" s="176">
        <v>58.25</v>
      </c>
      <c r="BB27" s="176"/>
      <c r="BC27" s="176"/>
      <c r="BD27" s="176">
        <v>52.05</v>
      </c>
      <c r="BE27" s="176"/>
      <c r="BF27" s="176">
        <v>61.3</v>
      </c>
      <c r="BG27" s="176"/>
      <c r="BH27" s="176"/>
      <c r="BI27" s="176">
        <v>57.7</v>
      </c>
      <c r="BJ27" s="176">
        <v>59.95</v>
      </c>
      <c r="BK27" s="176"/>
      <c r="BL27" s="177">
        <f>AVERAGE(AI27:BK27)</f>
        <v>57.465591471750805</v>
      </c>
      <c r="BM27" s="178">
        <f t="shared" si="4"/>
        <v>7</v>
      </c>
      <c r="BN27" s="463"/>
      <c r="BO27" s="183">
        <v>113</v>
      </c>
      <c r="BP27" s="176">
        <v>112</v>
      </c>
      <c r="BQ27" s="176"/>
      <c r="BR27" s="176"/>
      <c r="BS27" s="176"/>
      <c r="BT27" s="176">
        <v>122</v>
      </c>
      <c r="BU27" s="176">
        <v>120</v>
      </c>
      <c r="BV27" s="176"/>
      <c r="BW27" s="176">
        <v>131.994</v>
      </c>
      <c r="BX27" s="176"/>
      <c r="BY27" s="176">
        <v>130</v>
      </c>
      <c r="BZ27" s="176">
        <v>115</v>
      </c>
      <c r="CA27" s="176">
        <v>122.36696425714379</v>
      </c>
      <c r="CB27" s="176">
        <v>116.09528852286877</v>
      </c>
      <c r="CC27" s="176">
        <v>105.5</v>
      </c>
      <c r="CD27" s="176">
        <v>125.5</v>
      </c>
      <c r="CE27" s="176">
        <v>118.7</v>
      </c>
      <c r="CF27" s="176" t="s">
        <v>304</v>
      </c>
      <c r="CG27" s="176"/>
      <c r="CH27" s="176">
        <v>117</v>
      </c>
      <c r="CI27" s="209"/>
      <c r="CJ27" s="209">
        <v>125.5</v>
      </c>
      <c r="CK27" s="176">
        <v>119.5</v>
      </c>
      <c r="CL27" s="176"/>
      <c r="CM27" s="176"/>
      <c r="CN27" s="176"/>
      <c r="CO27" s="185">
        <f>AVERAGE(BO27:CN27)</f>
        <v>119.61041685200084</v>
      </c>
      <c r="CP27" s="178">
        <f t="shared" si="5"/>
        <v>33</v>
      </c>
      <c r="CQ27" s="221"/>
      <c r="CR27" s="183"/>
      <c r="CS27" s="181">
        <v>33.333333333333336</v>
      </c>
      <c r="CT27" s="181">
        <v>28.5</v>
      </c>
      <c r="CU27" s="181"/>
      <c r="CV27" s="176"/>
      <c r="CW27" s="176">
        <v>28</v>
      </c>
      <c r="CX27" s="176">
        <v>29</v>
      </c>
      <c r="CY27" s="176">
        <v>41.863999999999997</v>
      </c>
      <c r="CZ27" s="176">
        <v>36</v>
      </c>
      <c r="DA27" s="176">
        <v>33.72242488240375</v>
      </c>
      <c r="DB27" s="176">
        <v>36.412749458683969</v>
      </c>
      <c r="DC27" s="176">
        <v>38.5</v>
      </c>
      <c r="DD27" s="176">
        <v>32</v>
      </c>
      <c r="DE27" s="176">
        <v>30</v>
      </c>
      <c r="DF27" s="176"/>
      <c r="DG27" s="176"/>
      <c r="DH27" s="176"/>
      <c r="DI27" s="186">
        <v>30</v>
      </c>
      <c r="DJ27" s="176">
        <v>31.5</v>
      </c>
      <c r="DK27" s="176">
        <v>30.5</v>
      </c>
      <c r="DL27" s="176"/>
      <c r="DM27" s="176"/>
      <c r="DN27" s="185">
        <f>AVERAGE(CR27:DM27)</f>
        <v>32.809464833887219</v>
      </c>
      <c r="DO27" s="178">
        <f t="shared" si="6"/>
        <v>3</v>
      </c>
      <c r="DP27" s="182"/>
      <c r="DQ27" s="188"/>
      <c r="DR27" s="189">
        <v>1</v>
      </c>
      <c r="DS27" s="189"/>
      <c r="DT27" s="189"/>
      <c r="DU27" s="189">
        <v>1</v>
      </c>
      <c r="DV27" s="190">
        <v>8</v>
      </c>
      <c r="DW27" s="189">
        <v>0</v>
      </c>
      <c r="DX27" s="189">
        <v>7.5</v>
      </c>
      <c r="DY27" s="189">
        <v>3.5</v>
      </c>
      <c r="DZ27" s="190">
        <v>2</v>
      </c>
      <c r="EA27" s="190"/>
      <c r="EB27" s="190"/>
      <c r="EC27" s="190">
        <v>0</v>
      </c>
      <c r="ED27" s="190">
        <v>1</v>
      </c>
      <c r="EE27" s="190">
        <v>0</v>
      </c>
      <c r="EF27" s="176"/>
      <c r="EG27" s="176"/>
      <c r="EH27" s="177">
        <f>AVERAGE(DQ27:EG27)</f>
        <v>2.4</v>
      </c>
      <c r="EI27" s="178">
        <f t="shared" si="7"/>
        <v>24</v>
      </c>
      <c r="EJ27" s="182"/>
      <c r="EK27" s="188"/>
      <c r="EL27" s="189"/>
      <c r="EM27" s="189"/>
      <c r="EN27" s="189"/>
      <c r="EO27" s="189"/>
      <c r="EP27" s="192"/>
      <c r="EQ27" s="180"/>
      <c r="ER27" s="804"/>
      <c r="ES27" s="189">
        <v>6</v>
      </c>
      <c r="ET27" s="189">
        <v>0</v>
      </c>
      <c r="EU27" s="190">
        <v>9</v>
      </c>
      <c r="EV27" s="190">
        <v>4.2549999999999999</v>
      </c>
      <c r="EW27" s="190">
        <v>1</v>
      </c>
      <c r="EX27" s="190">
        <v>6</v>
      </c>
      <c r="EY27" s="190">
        <v>3.28125</v>
      </c>
      <c r="EZ27" s="190"/>
      <c r="FA27" s="190"/>
      <c r="FB27" s="190"/>
      <c r="FC27" s="190">
        <v>2.5</v>
      </c>
      <c r="FD27" s="190">
        <v>5</v>
      </c>
      <c r="FE27" s="190"/>
      <c r="FF27" s="177">
        <f t="shared" si="8"/>
        <v>4.1151388888888887</v>
      </c>
      <c r="FG27" s="179">
        <f t="shared" si="9"/>
        <v>30</v>
      </c>
      <c r="FH27" s="218"/>
      <c r="FI27" s="181">
        <v>3</v>
      </c>
      <c r="FJ27" s="181"/>
      <c r="FK27" s="176">
        <v>4.0359999999999996</v>
      </c>
      <c r="FL27" s="194">
        <v>9</v>
      </c>
      <c r="FM27" s="176">
        <v>0.5</v>
      </c>
      <c r="FN27" s="176">
        <v>3</v>
      </c>
      <c r="FO27" s="176">
        <v>1.5</v>
      </c>
      <c r="FP27" s="176">
        <v>1</v>
      </c>
      <c r="FQ27" s="176">
        <v>1.3</v>
      </c>
      <c r="FR27" s="177">
        <f t="shared" si="19"/>
        <v>2.9170000000000003</v>
      </c>
      <c r="FS27" s="193">
        <f t="shared" si="10"/>
        <v>23</v>
      </c>
      <c r="FT27" s="446"/>
      <c r="FU27" s="195"/>
      <c r="FV27" s="196"/>
      <c r="FW27" s="197"/>
      <c r="FX27" s="198"/>
      <c r="FY27" s="189">
        <v>0</v>
      </c>
      <c r="FZ27" s="189"/>
      <c r="GA27" s="189"/>
      <c r="GB27" s="190"/>
      <c r="GC27" s="190"/>
      <c r="GD27" s="190"/>
      <c r="GE27" s="190">
        <v>1.5</v>
      </c>
      <c r="GF27" s="190"/>
      <c r="GG27" s="177">
        <f t="shared" si="11"/>
        <v>0.75</v>
      </c>
      <c r="GH27" s="178">
        <f t="shared" si="12"/>
        <v>1</v>
      </c>
      <c r="GI27" s="192">
        <v>1</v>
      </c>
      <c r="GJ27" s="192"/>
      <c r="GK27" s="210">
        <f t="shared" si="13"/>
        <v>1</v>
      </c>
      <c r="GL27" s="188"/>
      <c r="GM27" s="189"/>
      <c r="GN27" s="190"/>
      <c r="GO27" s="177" t="e">
        <f t="shared" si="14"/>
        <v>#DIV/0!</v>
      </c>
      <c r="GP27" s="188"/>
      <c r="GQ27" s="189"/>
      <c r="GR27" s="190"/>
      <c r="GS27" s="177" t="e">
        <f t="shared" si="15"/>
        <v>#DIV/0!</v>
      </c>
      <c r="GT27" s="188">
        <v>0</v>
      </c>
      <c r="GU27" s="189">
        <v>2</v>
      </c>
      <c r="GV27" s="190">
        <v>2</v>
      </c>
      <c r="GW27" s="190">
        <v>2.2999999999999998</v>
      </c>
      <c r="GX27" s="190">
        <v>0</v>
      </c>
      <c r="GY27" s="177">
        <f t="shared" si="16"/>
        <v>1.26</v>
      </c>
      <c r="GZ27" s="188">
        <v>1.5</v>
      </c>
      <c r="HA27" s="189">
        <v>0</v>
      </c>
      <c r="HB27" s="189">
        <v>8</v>
      </c>
      <c r="HC27" s="190"/>
      <c r="HD27" s="189">
        <v>4</v>
      </c>
      <c r="HE27" s="190"/>
      <c r="HF27" s="203">
        <f>AVERAGE(GZ27:HE27)</f>
        <v>3.375</v>
      </c>
      <c r="HG27" s="188">
        <v>1</v>
      </c>
      <c r="HH27" s="189">
        <v>1</v>
      </c>
      <c r="HI27" s="189"/>
      <c r="HJ27" s="190">
        <v>0</v>
      </c>
      <c r="HK27" s="211">
        <v>2.1440000000000001</v>
      </c>
      <c r="HL27" s="211"/>
      <c r="HM27" s="211"/>
      <c r="HN27" s="212">
        <f t="shared" si="17"/>
        <v>1.036</v>
      </c>
      <c r="HO27" s="188"/>
      <c r="HP27" s="190"/>
      <c r="HQ27" s="190"/>
      <c r="HR27" s="190"/>
      <c r="HS27" s="212" t="e">
        <f t="shared" si="18"/>
        <v>#DIV/0!</v>
      </c>
      <c r="HT27" s="183">
        <v>0</v>
      </c>
      <c r="HU27" s="181">
        <v>0</v>
      </c>
      <c r="HV27" s="181"/>
      <c r="HW27" s="176">
        <v>0</v>
      </c>
      <c r="HX27" s="451">
        <v>0</v>
      </c>
      <c r="HY27" s="929">
        <v>1.1220000000000001</v>
      </c>
      <c r="HZ27" s="207">
        <v>1</v>
      </c>
      <c r="IA27" s="208">
        <v>1</v>
      </c>
    </row>
    <row r="28" spans="1:235" ht="12" customHeight="1" x14ac:dyDescent="0.25">
      <c r="A28" s="174">
        <f>uss16ent!A27</f>
        <v>23</v>
      </c>
      <c r="B28" s="175" t="str">
        <f>uss16ent!B27</f>
        <v>LA08090C-9-2</v>
      </c>
      <c r="C28" s="176">
        <v>74.64</v>
      </c>
      <c r="D28" s="176">
        <v>67</v>
      </c>
      <c r="E28" s="176"/>
      <c r="F28" s="176">
        <v>61.4</v>
      </c>
      <c r="G28" s="176">
        <v>60.3</v>
      </c>
      <c r="H28" s="176">
        <v>60.7</v>
      </c>
      <c r="I28" s="176">
        <v>124.077</v>
      </c>
      <c r="J28" s="176">
        <v>63.2</v>
      </c>
      <c r="K28" s="176">
        <v>59</v>
      </c>
      <c r="L28" s="176">
        <v>63.306628799999999</v>
      </c>
      <c r="M28" s="176">
        <v>49.185902257332415</v>
      </c>
      <c r="N28" s="176">
        <v>69.589043426111502</v>
      </c>
      <c r="O28" s="176">
        <v>33.699996896551724</v>
      </c>
      <c r="P28" s="176">
        <v>51.073862068965525</v>
      </c>
      <c r="Q28" s="176">
        <v>55.503</v>
      </c>
      <c r="R28" s="176">
        <v>59.8</v>
      </c>
      <c r="S28" s="176">
        <v>53.3433317</v>
      </c>
      <c r="T28" s="176"/>
      <c r="U28" s="176"/>
      <c r="V28" s="176">
        <v>28.8018888</v>
      </c>
      <c r="W28" s="176"/>
      <c r="X28" s="176">
        <v>82.6</v>
      </c>
      <c r="Y28" s="176">
        <v>56.7</v>
      </c>
      <c r="Z28" s="176">
        <v>59.29</v>
      </c>
      <c r="AA28" s="176">
        <v>55.024999999999999</v>
      </c>
      <c r="AB28" s="176"/>
      <c r="AC28" s="176"/>
      <c r="AD28" s="177">
        <f t="shared" si="0"/>
        <v>61.344554949950528</v>
      </c>
      <c r="AE28" s="178">
        <f t="shared" si="1"/>
        <v>22</v>
      </c>
      <c r="AF28" s="177">
        <f t="shared" si="2"/>
        <v>63.882149221120685</v>
      </c>
      <c r="AG28" s="179">
        <f t="shared" si="3"/>
        <v>20</v>
      </c>
      <c r="AH28" s="459"/>
      <c r="AI28" s="180">
        <v>59.4</v>
      </c>
      <c r="AJ28" s="181">
        <v>56.6</v>
      </c>
      <c r="AK28" s="181"/>
      <c r="AL28" s="176"/>
      <c r="AM28" s="176">
        <v>60.3</v>
      </c>
      <c r="AN28" s="176">
        <v>59.1</v>
      </c>
      <c r="AO28" s="176"/>
      <c r="AP28" s="176"/>
      <c r="AQ28" s="176">
        <v>58.9</v>
      </c>
      <c r="AR28" s="176">
        <v>51.822000000000003</v>
      </c>
      <c r="AS28" s="176">
        <v>56.341923000000001</v>
      </c>
      <c r="AT28" s="176">
        <v>59.479396455464652</v>
      </c>
      <c r="AU28" s="176">
        <v>54.958036016324705</v>
      </c>
      <c r="AV28" s="176">
        <v>53.6</v>
      </c>
      <c r="AW28" s="181">
        <v>51.3</v>
      </c>
      <c r="AX28" s="181">
        <v>53.1</v>
      </c>
      <c r="AY28" s="176">
        <v>56.113370000000003</v>
      </c>
      <c r="AZ28" s="176">
        <v>59</v>
      </c>
      <c r="BA28" s="176">
        <v>56.5</v>
      </c>
      <c r="BB28" s="176"/>
      <c r="BC28" s="176"/>
      <c r="BD28" s="176">
        <v>59.75</v>
      </c>
      <c r="BE28" s="176"/>
      <c r="BF28" s="176">
        <v>60.6</v>
      </c>
      <c r="BG28" s="176"/>
      <c r="BH28" s="176"/>
      <c r="BI28" s="176">
        <v>56.9</v>
      </c>
      <c r="BJ28" s="176">
        <v>59.1</v>
      </c>
      <c r="BK28" s="176"/>
      <c r="BL28" s="177">
        <f>AVERAGE(AI28:BK28)</f>
        <v>56.992880287988918</v>
      </c>
      <c r="BM28" s="178">
        <f t="shared" si="4"/>
        <v>12</v>
      </c>
      <c r="BN28" s="463"/>
      <c r="BO28" s="183">
        <v>107</v>
      </c>
      <c r="BP28" s="176">
        <v>110</v>
      </c>
      <c r="BQ28" s="176"/>
      <c r="BR28" s="176"/>
      <c r="BS28" s="176"/>
      <c r="BT28" s="176">
        <v>99</v>
      </c>
      <c r="BU28" s="176">
        <v>101</v>
      </c>
      <c r="BV28" s="176"/>
      <c r="BW28" s="176">
        <v>129.988</v>
      </c>
      <c r="BX28" s="176"/>
      <c r="BY28" s="176">
        <v>131</v>
      </c>
      <c r="BZ28" s="176">
        <v>111.5</v>
      </c>
      <c r="CA28" s="176">
        <v>122.62159610892451</v>
      </c>
      <c r="CB28" s="176">
        <v>109.64882934383381</v>
      </c>
      <c r="CC28" s="176">
        <v>86</v>
      </c>
      <c r="CD28" s="176">
        <v>117.5</v>
      </c>
      <c r="CE28" s="176">
        <v>113.7</v>
      </c>
      <c r="CF28" s="176">
        <v>99</v>
      </c>
      <c r="CG28" s="176"/>
      <c r="CH28" s="176">
        <v>113</v>
      </c>
      <c r="CI28" s="209"/>
      <c r="CJ28" s="209">
        <v>124.5</v>
      </c>
      <c r="CK28" s="176">
        <v>115</v>
      </c>
      <c r="CL28" s="176"/>
      <c r="CM28" s="176"/>
      <c r="CN28" s="176"/>
      <c r="CO28" s="185">
        <f>AVERAGE(BO28:CN28)</f>
        <v>111.90365159079739</v>
      </c>
      <c r="CP28" s="178">
        <f t="shared" si="5"/>
        <v>23</v>
      </c>
      <c r="CQ28" s="221"/>
      <c r="CR28" s="183"/>
      <c r="CS28" s="181">
        <v>35.666666666666664</v>
      </c>
      <c r="CT28" s="181">
        <v>35</v>
      </c>
      <c r="CU28" s="181"/>
      <c r="CV28" s="176"/>
      <c r="CW28" s="176">
        <v>36</v>
      </c>
      <c r="CX28" s="176">
        <v>38</v>
      </c>
      <c r="CY28" s="176">
        <v>42.045999999999999</v>
      </c>
      <c r="CZ28" s="176">
        <v>37</v>
      </c>
      <c r="DA28" s="176">
        <v>34.223192857828536</v>
      </c>
      <c r="DB28" s="176">
        <v>41.238659029577718</v>
      </c>
      <c r="DC28" s="176">
        <v>37</v>
      </c>
      <c r="DD28" s="176">
        <v>39</v>
      </c>
      <c r="DE28" s="176">
        <v>34</v>
      </c>
      <c r="DF28" s="176"/>
      <c r="DG28" s="176"/>
      <c r="DH28" s="176"/>
      <c r="DI28" s="186">
        <v>34</v>
      </c>
      <c r="DJ28" s="176">
        <v>29</v>
      </c>
      <c r="DK28" s="176">
        <v>30.5</v>
      </c>
      <c r="DL28" s="176"/>
      <c r="DM28" s="176"/>
      <c r="DN28" s="185">
        <f>AVERAGE(CR28:DM28)</f>
        <v>35.90532275386235</v>
      </c>
      <c r="DO28" s="178">
        <f t="shared" si="6"/>
        <v>23</v>
      </c>
      <c r="DP28" s="182"/>
      <c r="DQ28" s="188"/>
      <c r="DR28" s="189">
        <v>2</v>
      </c>
      <c r="DS28" s="189"/>
      <c r="DT28" s="189"/>
      <c r="DU28" s="189">
        <v>1</v>
      </c>
      <c r="DV28" s="190">
        <v>1</v>
      </c>
      <c r="DW28" s="189">
        <v>1</v>
      </c>
      <c r="DX28" s="189">
        <v>2</v>
      </c>
      <c r="DY28" s="189">
        <v>1.5</v>
      </c>
      <c r="DZ28" s="190">
        <v>2.2999999999999998</v>
      </c>
      <c r="EA28" s="190"/>
      <c r="EB28" s="190"/>
      <c r="EC28" s="190">
        <v>0</v>
      </c>
      <c r="ED28" s="190">
        <v>0</v>
      </c>
      <c r="EE28" s="190">
        <v>0</v>
      </c>
      <c r="EF28" s="176"/>
      <c r="EG28" s="176"/>
      <c r="EH28" s="177">
        <f>AVERAGE(DQ28:EG28)</f>
        <v>1.08</v>
      </c>
      <c r="EI28" s="178">
        <f t="shared" si="7"/>
        <v>4</v>
      </c>
      <c r="EJ28" s="182"/>
      <c r="EK28" s="188"/>
      <c r="EL28" s="189"/>
      <c r="EM28" s="189"/>
      <c r="EN28" s="189"/>
      <c r="EO28" s="189"/>
      <c r="EP28" s="192"/>
      <c r="EQ28" s="180"/>
      <c r="ER28" s="804"/>
      <c r="ES28" s="189">
        <v>0</v>
      </c>
      <c r="ET28" s="189">
        <v>0</v>
      </c>
      <c r="EU28" s="190">
        <v>0</v>
      </c>
      <c r="EV28" s="190">
        <v>1.29</v>
      </c>
      <c r="EW28" s="190">
        <v>0</v>
      </c>
      <c r="EX28" s="190">
        <v>0</v>
      </c>
      <c r="EY28" s="190">
        <v>1.2500000000000001E-2</v>
      </c>
      <c r="EZ28" s="190"/>
      <c r="FA28" s="190"/>
      <c r="FB28" s="190"/>
      <c r="FC28" s="190">
        <v>0</v>
      </c>
      <c r="FD28" s="190">
        <v>0</v>
      </c>
      <c r="FE28" s="190"/>
      <c r="FF28" s="177">
        <f t="shared" si="8"/>
        <v>0.14472222222222222</v>
      </c>
      <c r="FG28" s="179">
        <f t="shared" si="9"/>
        <v>2</v>
      </c>
      <c r="FH28" s="218"/>
      <c r="FI28" s="181">
        <v>3</v>
      </c>
      <c r="FJ28" s="181">
        <v>3</v>
      </c>
      <c r="FK28" s="176">
        <v>3.3450000000000002</v>
      </c>
      <c r="FL28" s="194">
        <v>2</v>
      </c>
      <c r="FM28" s="176">
        <v>0.32500000000000001</v>
      </c>
      <c r="FN28" s="176">
        <v>2</v>
      </c>
      <c r="FO28" s="176">
        <v>2.5</v>
      </c>
      <c r="FP28" s="176">
        <v>2</v>
      </c>
      <c r="FQ28" s="176">
        <v>0.2</v>
      </c>
      <c r="FR28" s="177">
        <f t="shared" si="19"/>
        <v>2.0411111111111113</v>
      </c>
      <c r="FS28" s="193">
        <f t="shared" si="10"/>
        <v>20</v>
      </c>
      <c r="FT28" s="446"/>
      <c r="FU28" s="195"/>
      <c r="FV28" s="196"/>
      <c r="FW28" s="197"/>
      <c r="FX28" s="198"/>
      <c r="FY28" s="189">
        <v>0</v>
      </c>
      <c r="FZ28" s="189"/>
      <c r="GA28" s="189"/>
      <c r="GB28" s="190"/>
      <c r="GC28" s="190"/>
      <c r="GD28" s="190"/>
      <c r="GE28" s="190">
        <v>6</v>
      </c>
      <c r="GF28" s="190"/>
      <c r="GG28" s="177">
        <f t="shared" si="11"/>
        <v>3</v>
      </c>
      <c r="GH28" s="178">
        <f t="shared" si="12"/>
        <v>24</v>
      </c>
      <c r="GI28" s="192">
        <v>2</v>
      </c>
      <c r="GJ28" s="192"/>
      <c r="GK28" s="210">
        <f t="shared" si="13"/>
        <v>2</v>
      </c>
      <c r="GL28" s="188"/>
      <c r="GM28" s="189"/>
      <c r="GN28" s="190"/>
      <c r="GO28" s="177" t="e">
        <f t="shared" si="14"/>
        <v>#DIV/0!</v>
      </c>
      <c r="GP28" s="188"/>
      <c r="GQ28" s="189"/>
      <c r="GR28" s="190"/>
      <c r="GS28" s="177" t="e">
        <f t="shared" si="15"/>
        <v>#DIV/0!</v>
      </c>
      <c r="GT28" s="188">
        <v>0</v>
      </c>
      <c r="GU28" s="189">
        <v>3.5</v>
      </c>
      <c r="GV28" s="190">
        <v>4.5</v>
      </c>
      <c r="GW28" s="190">
        <v>2.2999999999999998</v>
      </c>
      <c r="GX28" s="190">
        <v>3</v>
      </c>
      <c r="GY28" s="177">
        <f t="shared" si="16"/>
        <v>2.66</v>
      </c>
      <c r="GZ28" s="188">
        <v>1.5</v>
      </c>
      <c r="HA28" s="189">
        <v>2</v>
      </c>
      <c r="HB28" s="189">
        <v>5</v>
      </c>
      <c r="HC28" s="190"/>
      <c r="HD28" s="189">
        <v>3</v>
      </c>
      <c r="HE28" s="190"/>
      <c r="HF28" s="203">
        <f>AVERAGE(GZ28:HE28)</f>
        <v>2.875</v>
      </c>
      <c r="HG28" s="188">
        <v>0</v>
      </c>
      <c r="HH28" s="189">
        <v>1</v>
      </c>
      <c r="HI28" s="189"/>
      <c r="HJ28" s="190">
        <v>0</v>
      </c>
      <c r="HK28" s="211">
        <v>2.5019999999999998</v>
      </c>
      <c r="HL28" s="211"/>
      <c r="HM28" s="211"/>
      <c r="HN28" s="212">
        <f t="shared" si="17"/>
        <v>0.87549999999999994</v>
      </c>
      <c r="HO28" s="188"/>
      <c r="HP28" s="190"/>
      <c r="HQ28" s="190"/>
      <c r="HR28" s="190"/>
      <c r="HS28" s="212" t="e">
        <f t="shared" si="18"/>
        <v>#DIV/0!</v>
      </c>
      <c r="HT28" s="183">
        <v>0</v>
      </c>
      <c r="HU28" s="181">
        <v>52.941176470588239</v>
      </c>
      <c r="HV28" s="181"/>
      <c r="HW28" s="176">
        <v>0</v>
      </c>
      <c r="HX28" s="451">
        <v>0</v>
      </c>
      <c r="HY28" s="929">
        <v>2.9510000000000001</v>
      </c>
      <c r="HZ28" s="207">
        <v>5</v>
      </c>
      <c r="IA28" s="208">
        <v>3</v>
      </c>
    </row>
    <row r="29" spans="1:235" ht="12" customHeight="1" x14ac:dyDescent="0.25">
      <c r="A29" s="174">
        <f>uss16ent!A28</f>
        <v>24</v>
      </c>
      <c r="B29" s="175" t="str">
        <f>uss16ent!B28</f>
        <v>LA08115C-30</v>
      </c>
      <c r="C29" s="176">
        <v>74.67</v>
      </c>
      <c r="D29" s="176">
        <v>63.6</v>
      </c>
      <c r="E29" s="176"/>
      <c r="F29" s="176">
        <v>59.65</v>
      </c>
      <c r="G29" s="176">
        <v>61</v>
      </c>
      <c r="H29" s="176">
        <v>70.3</v>
      </c>
      <c r="I29" s="176">
        <v>116.267</v>
      </c>
      <c r="J29" s="176">
        <v>73.7</v>
      </c>
      <c r="K29" s="176">
        <v>53.2</v>
      </c>
      <c r="L29" s="176">
        <v>59.924731279999996</v>
      </c>
      <c r="M29" s="176">
        <v>36.830952445171462</v>
      </c>
      <c r="N29" s="176">
        <v>78.773770208767516</v>
      </c>
      <c r="O29" s="176">
        <v>33.795639287356316</v>
      </c>
      <c r="P29" s="176">
        <v>39.692017241379318</v>
      </c>
      <c r="Q29" s="176">
        <v>43.155000000000001</v>
      </c>
      <c r="R29" s="176">
        <v>65.400000000000006</v>
      </c>
      <c r="S29" s="176">
        <v>52.817123600000002</v>
      </c>
      <c r="T29" s="176"/>
      <c r="U29" s="176"/>
      <c r="V29" s="176">
        <v>38.646493999999997</v>
      </c>
      <c r="W29" s="176"/>
      <c r="X29" s="176">
        <v>62.7</v>
      </c>
      <c r="Y29" s="176">
        <v>52.1</v>
      </c>
      <c r="Z29" s="176">
        <v>55.54</v>
      </c>
      <c r="AA29" s="176">
        <v>57.795000000000002</v>
      </c>
      <c r="AB29" s="176"/>
      <c r="AC29" s="176"/>
      <c r="AD29" s="177">
        <f t="shared" si="0"/>
        <v>59.502748955365441</v>
      </c>
      <c r="AE29" s="178">
        <f t="shared" si="1"/>
        <v>24</v>
      </c>
      <c r="AF29" s="177">
        <f t="shared" si="2"/>
        <v>60.553642605172413</v>
      </c>
      <c r="AG29" s="179">
        <f t="shared" si="3"/>
        <v>24</v>
      </c>
      <c r="AH29" s="459"/>
      <c r="AI29" s="180">
        <v>58.6</v>
      </c>
      <c r="AJ29" s="181">
        <v>53.7</v>
      </c>
      <c r="AK29" s="181"/>
      <c r="AL29" s="176"/>
      <c r="AM29" s="176">
        <v>58.4</v>
      </c>
      <c r="AN29" s="176">
        <v>59.1</v>
      </c>
      <c r="AO29" s="176"/>
      <c r="AP29" s="176"/>
      <c r="AQ29" s="176">
        <v>56.3</v>
      </c>
      <c r="AR29" s="176">
        <v>53.543999999999997</v>
      </c>
      <c r="AS29" s="176">
        <v>58.890474500000003</v>
      </c>
      <c r="AT29" s="176">
        <v>53.071908909936241</v>
      </c>
      <c r="AU29" s="176">
        <v>51.742281633755574</v>
      </c>
      <c r="AV29" s="176">
        <v>53</v>
      </c>
      <c r="AW29" s="181">
        <v>50.75</v>
      </c>
      <c r="AX29" s="181">
        <v>48.9</v>
      </c>
      <c r="AY29" s="176">
        <v>55.264479999999999</v>
      </c>
      <c r="AZ29" s="176">
        <v>58</v>
      </c>
      <c r="BA29" s="176">
        <v>51</v>
      </c>
      <c r="BB29" s="176"/>
      <c r="BC29" s="176"/>
      <c r="BD29" s="176">
        <v>59.2</v>
      </c>
      <c r="BE29" s="176"/>
      <c r="BF29" s="176">
        <v>58.7</v>
      </c>
      <c r="BG29" s="176"/>
      <c r="BH29" s="176"/>
      <c r="BI29" s="176">
        <v>54.9</v>
      </c>
      <c r="BJ29" s="176">
        <v>58.75</v>
      </c>
      <c r="BK29" s="176"/>
      <c r="BL29" s="177">
        <f>AVERAGE(AI29:BK29)</f>
        <v>55.358586581246946</v>
      </c>
      <c r="BM29" s="178">
        <f t="shared" si="4"/>
        <v>28</v>
      </c>
      <c r="BN29" s="463"/>
      <c r="BO29" s="183">
        <v>101</v>
      </c>
      <c r="BP29" s="176">
        <v>99</v>
      </c>
      <c r="BQ29" s="176"/>
      <c r="BR29" s="176"/>
      <c r="BS29" s="176"/>
      <c r="BT29" s="176">
        <v>93</v>
      </c>
      <c r="BU29" s="176">
        <v>96</v>
      </c>
      <c r="BV29" s="176"/>
      <c r="BW29" s="176">
        <v>129.62299999999999</v>
      </c>
      <c r="BX29" s="176"/>
      <c r="BY29" s="176">
        <v>126.5</v>
      </c>
      <c r="BZ29" s="176">
        <v>108.5</v>
      </c>
      <c r="CA29" s="176">
        <v>119.27763911554831</v>
      </c>
      <c r="CB29" s="176">
        <v>106.80340347534245</v>
      </c>
      <c r="CC29" s="176">
        <v>81</v>
      </c>
      <c r="CD29" s="176">
        <v>110</v>
      </c>
      <c r="CE29" s="176">
        <v>109</v>
      </c>
      <c r="CF29" s="176">
        <v>88</v>
      </c>
      <c r="CG29" s="176"/>
      <c r="CH29" s="176">
        <v>104</v>
      </c>
      <c r="CI29" s="209"/>
      <c r="CJ29" s="209">
        <v>119</v>
      </c>
      <c r="CK29" s="176">
        <v>104.5</v>
      </c>
      <c r="CL29" s="176"/>
      <c r="CM29" s="176"/>
      <c r="CN29" s="176"/>
      <c r="CO29" s="185">
        <f>AVERAGE(BO29:CN29)</f>
        <v>105.95025266193068</v>
      </c>
      <c r="CP29" s="178">
        <f t="shared" si="5"/>
        <v>2</v>
      </c>
      <c r="CQ29" s="221"/>
      <c r="CR29" s="183"/>
      <c r="CS29" s="181">
        <v>35.666666666666664</v>
      </c>
      <c r="CT29" s="181">
        <v>33.5</v>
      </c>
      <c r="CU29" s="181"/>
      <c r="CV29" s="176"/>
      <c r="CW29" s="176">
        <v>32</v>
      </c>
      <c r="CX29" s="176">
        <v>36</v>
      </c>
      <c r="CY29" s="176">
        <v>42.667000000000002</v>
      </c>
      <c r="CZ29" s="176">
        <v>36</v>
      </c>
      <c r="DA29" s="176">
        <v>29.918786598828834</v>
      </c>
      <c r="DB29" s="176">
        <v>38.63384638358238</v>
      </c>
      <c r="DC29" s="176">
        <v>35</v>
      </c>
      <c r="DD29" s="176">
        <v>40</v>
      </c>
      <c r="DE29" s="176">
        <v>32</v>
      </c>
      <c r="DF29" s="176"/>
      <c r="DG29" s="176"/>
      <c r="DH29" s="176"/>
      <c r="DI29" s="186">
        <v>31</v>
      </c>
      <c r="DJ29" s="176">
        <v>26.5</v>
      </c>
      <c r="DK29" s="176">
        <v>29</v>
      </c>
      <c r="DL29" s="176"/>
      <c r="DM29" s="176"/>
      <c r="DN29" s="185">
        <f>AVERAGE(CR29:DM29)</f>
        <v>34.134735689219845</v>
      </c>
      <c r="DO29" s="178">
        <f t="shared" si="6"/>
        <v>11</v>
      </c>
      <c r="DP29" s="182"/>
      <c r="DQ29" s="188"/>
      <c r="DR29" s="189">
        <v>0</v>
      </c>
      <c r="DS29" s="189"/>
      <c r="DT29" s="189"/>
      <c r="DU29" s="189">
        <v>1</v>
      </c>
      <c r="DV29" s="190">
        <v>2</v>
      </c>
      <c r="DW29" s="189">
        <v>0</v>
      </c>
      <c r="DX29" s="189">
        <v>4</v>
      </c>
      <c r="DY29" s="189">
        <v>2</v>
      </c>
      <c r="DZ29" s="190">
        <v>1.7</v>
      </c>
      <c r="EA29" s="190"/>
      <c r="EB29" s="190"/>
      <c r="EC29" s="190">
        <v>0</v>
      </c>
      <c r="ED29" s="190">
        <v>0</v>
      </c>
      <c r="EE29" s="190">
        <v>0</v>
      </c>
      <c r="EF29" s="176"/>
      <c r="EG29" s="176"/>
      <c r="EH29" s="177">
        <f>AVERAGE(DQ29:EG29)</f>
        <v>1.0699999999999998</v>
      </c>
      <c r="EI29" s="178">
        <f t="shared" si="7"/>
        <v>3</v>
      </c>
      <c r="EJ29" s="182"/>
      <c r="EK29" s="188"/>
      <c r="EL29" s="189"/>
      <c r="EM29" s="189"/>
      <c r="EN29" s="189"/>
      <c r="EO29" s="189"/>
      <c r="EP29" s="192"/>
      <c r="EQ29" s="180"/>
      <c r="ER29" s="804"/>
      <c r="ES29" s="189">
        <v>0</v>
      </c>
      <c r="ET29" s="189">
        <v>0</v>
      </c>
      <c r="EU29" s="190">
        <v>3</v>
      </c>
      <c r="EV29" s="190">
        <v>3.907</v>
      </c>
      <c r="EW29" s="190">
        <v>3</v>
      </c>
      <c r="EX29" s="190">
        <v>3</v>
      </c>
      <c r="EY29" s="190">
        <v>2.6749999999999998</v>
      </c>
      <c r="EZ29" s="190"/>
      <c r="FA29" s="190"/>
      <c r="FB29" s="190"/>
      <c r="FC29" s="190">
        <v>2</v>
      </c>
      <c r="FD29" s="190">
        <v>2.5</v>
      </c>
      <c r="FE29" s="190"/>
      <c r="FF29" s="177">
        <f t="shared" si="8"/>
        <v>2.2313333333333336</v>
      </c>
      <c r="FG29" s="179">
        <f t="shared" si="9"/>
        <v>27</v>
      </c>
      <c r="FH29" s="218"/>
      <c r="FI29" s="181">
        <v>0</v>
      </c>
      <c r="FJ29" s="181">
        <v>0</v>
      </c>
      <c r="FK29" s="176">
        <v>1.607</v>
      </c>
      <c r="FL29" s="194">
        <v>0.5</v>
      </c>
      <c r="FM29" s="176">
        <v>7.5000000000000011E-2</v>
      </c>
      <c r="FN29" s="176">
        <v>4</v>
      </c>
      <c r="FO29" s="176">
        <v>4.5</v>
      </c>
      <c r="FP29" s="176">
        <v>2</v>
      </c>
      <c r="FQ29" s="176">
        <v>0.1</v>
      </c>
      <c r="FR29" s="177">
        <f t="shared" si="19"/>
        <v>1.4202222222222223</v>
      </c>
      <c r="FS29" s="193">
        <f t="shared" si="10"/>
        <v>13</v>
      </c>
      <c r="FT29" s="446"/>
      <c r="FU29" s="195"/>
      <c r="FV29" s="196"/>
      <c r="FW29" s="197"/>
      <c r="FX29" s="198"/>
      <c r="FY29" s="189">
        <v>3</v>
      </c>
      <c r="FZ29" s="189"/>
      <c r="GA29" s="189"/>
      <c r="GB29" s="190"/>
      <c r="GC29" s="190"/>
      <c r="GD29" s="190"/>
      <c r="GE29" s="190">
        <v>4.5</v>
      </c>
      <c r="GF29" s="190"/>
      <c r="GG29" s="177">
        <f t="shared" si="11"/>
        <v>3.75</v>
      </c>
      <c r="GH29" s="178">
        <f t="shared" si="12"/>
        <v>27</v>
      </c>
      <c r="GI29" s="192">
        <v>5</v>
      </c>
      <c r="GJ29" s="192"/>
      <c r="GK29" s="210">
        <f t="shared" si="13"/>
        <v>5</v>
      </c>
      <c r="GL29" s="188"/>
      <c r="GM29" s="189"/>
      <c r="GN29" s="190"/>
      <c r="GO29" s="177" t="e">
        <f t="shared" si="14"/>
        <v>#DIV/0!</v>
      </c>
      <c r="GP29" s="188"/>
      <c r="GQ29" s="189"/>
      <c r="GR29" s="190"/>
      <c r="GS29" s="177" t="e">
        <f t="shared" si="15"/>
        <v>#DIV/0!</v>
      </c>
      <c r="GT29" s="188">
        <v>1</v>
      </c>
      <c r="GU29" s="189">
        <v>3.5</v>
      </c>
      <c r="GV29" s="190">
        <v>6</v>
      </c>
      <c r="GW29" s="190">
        <v>3.7</v>
      </c>
      <c r="GX29" s="190">
        <v>3</v>
      </c>
      <c r="GY29" s="177">
        <f t="shared" si="16"/>
        <v>3.44</v>
      </c>
      <c r="GZ29" s="188">
        <v>2.5</v>
      </c>
      <c r="HA29" s="189">
        <v>4</v>
      </c>
      <c r="HB29" s="189">
        <v>1</v>
      </c>
      <c r="HC29" s="190"/>
      <c r="HD29" s="189">
        <v>4</v>
      </c>
      <c r="HE29" s="190"/>
      <c r="HF29" s="203">
        <f>AVERAGE(GZ29:HE29)</f>
        <v>2.875</v>
      </c>
      <c r="HG29" s="188">
        <v>0</v>
      </c>
      <c r="HH29" s="189">
        <v>6</v>
      </c>
      <c r="HI29" s="189"/>
      <c r="HJ29" s="190">
        <v>4</v>
      </c>
      <c r="HK29" s="211">
        <v>5.1319999999999997</v>
      </c>
      <c r="HL29" s="211"/>
      <c r="HM29" s="211"/>
      <c r="HN29" s="212">
        <f t="shared" si="17"/>
        <v>3.7829999999999999</v>
      </c>
      <c r="HO29" s="188"/>
      <c r="HP29" s="190"/>
      <c r="HQ29" s="190"/>
      <c r="HR29" s="190"/>
      <c r="HS29" s="212" t="e">
        <f t="shared" si="18"/>
        <v>#DIV/0!</v>
      </c>
      <c r="HT29" s="183">
        <v>76.923076923076934</v>
      </c>
      <c r="HU29" s="181">
        <v>93.75</v>
      </c>
      <c r="HV29" s="181"/>
      <c r="HW29" s="176">
        <v>88.235294117647058</v>
      </c>
      <c r="HX29" s="451">
        <v>94.117647058823522</v>
      </c>
      <c r="HY29" s="929">
        <v>5</v>
      </c>
      <c r="HZ29" s="207">
        <v>6</v>
      </c>
      <c r="IA29" s="208">
        <v>4.5</v>
      </c>
    </row>
    <row r="30" spans="1:235" s="496" customFormat="1" ht="12" customHeight="1" x14ac:dyDescent="0.25">
      <c r="A30" s="466">
        <f>uss16ent!A29</f>
        <v>25</v>
      </c>
      <c r="B30" s="467" t="str">
        <f>uss16ent!B29</f>
        <v>LA09011UB-2</v>
      </c>
      <c r="C30" s="468">
        <v>79.069999999999993</v>
      </c>
      <c r="D30" s="468">
        <v>72.8</v>
      </c>
      <c r="E30" s="468"/>
      <c r="F30" s="468">
        <v>69.7</v>
      </c>
      <c r="G30" s="468">
        <v>73</v>
      </c>
      <c r="H30" s="468">
        <v>71.400000000000006</v>
      </c>
      <c r="I30" s="468">
        <v>113.03100000000001</v>
      </c>
      <c r="J30" s="468">
        <v>82.2</v>
      </c>
      <c r="K30" s="468">
        <v>59.1</v>
      </c>
      <c r="L30" s="468">
        <v>55.717098179999994</v>
      </c>
      <c r="M30" s="468">
        <v>32.020057185682106</v>
      </c>
      <c r="N30" s="468">
        <v>66.003364855697811</v>
      </c>
      <c r="O30" s="468">
        <v>38.429074482758622</v>
      </c>
      <c r="P30" s="468">
        <v>49.382890977011485</v>
      </c>
      <c r="Q30" s="468">
        <v>53.423999999999999</v>
      </c>
      <c r="R30" s="468">
        <v>56.9</v>
      </c>
      <c r="S30" s="468">
        <v>61.662557399999997</v>
      </c>
      <c r="T30" s="468"/>
      <c r="U30" s="468"/>
      <c r="V30" s="468">
        <v>40.526011099999998</v>
      </c>
      <c r="W30" s="468"/>
      <c r="X30" s="468">
        <v>75.7</v>
      </c>
      <c r="Y30" s="468">
        <v>63.1</v>
      </c>
      <c r="Z30" s="468">
        <v>61.63</v>
      </c>
      <c r="AA30" s="468">
        <v>49.22</v>
      </c>
      <c r="AB30" s="468"/>
      <c r="AC30" s="468"/>
      <c r="AD30" s="469">
        <f t="shared" si="0"/>
        <v>63.048383532435722</v>
      </c>
      <c r="AE30" s="470">
        <f t="shared" si="1"/>
        <v>19</v>
      </c>
      <c r="AF30" s="469">
        <f t="shared" si="2"/>
        <v>69.089431047126439</v>
      </c>
      <c r="AG30" s="471">
        <f t="shared" si="3"/>
        <v>16</v>
      </c>
      <c r="AH30" s="459"/>
      <c r="AI30" s="472">
        <v>59.3</v>
      </c>
      <c r="AJ30" s="473">
        <v>55.7</v>
      </c>
      <c r="AK30" s="473"/>
      <c r="AL30" s="468"/>
      <c r="AM30" s="468">
        <v>62.8</v>
      </c>
      <c r="AN30" s="468">
        <v>62.4</v>
      </c>
      <c r="AO30" s="468"/>
      <c r="AP30" s="468"/>
      <c r="AQ30" s="468">
        <v>56.4</v>
      </c>
      <c r="AR30" s="468">
        <v>55.231999999999999</v>
      </c>
      <c r="AS30" s="468">
        <v>58.812116500000002</v>
      </c>
      <c r="AT30" s="468">
        <v>53.059723602738288</v>
      </c>
      <c r="AU30" s="468">
        <v>52.857428367750011</v>
      </c>
      <c r="AV30" s="468">
        <v>55.5</v>
      </c>
      <c r="AW30" s="473">
        <v>55.05</v>
      </c>
      <c r="AX30" s="473">
        <v>54.55</v>
      </c>
      <c r="AY30" s="468">
        <v>56.894120000000001</v>
      </c>
      <c r="AZ30" s="468">
        <v>59.6</v>
      </c>
      <c r="BA30" s="468">
        <v>57</v>
      </c>
      <c r="BB30" s="468"/>
      <c r="BC30" s="468"/>
      <c r="BD30" s="468">
        <v>61.8</v>
      </c>
      <c r="BE30" s="468"/>
      <c r="BF30" s="468">
        <v>58.9</v>
      </c>
      <c r="BG30" s="468"/>
      <c r="BH30" s="468"/>
      <c r="BI30" s="468">
        <v>57.1</v>
      </c>
      <c r="BJ30" s="468">
        <v>58.45</v>
      </c>
      <c r="BK30" s="468"/>
      <c r="BL30" s="469">
        <f>AVERAGE(AI30:BK30)</f>
        <v>57.442388866867809</v>
      </c>
      <c r="BM30" s="470">
        <f t="shared" si="4"/>
        <v>8</v>
      </c>
      <c r="BN30" s="474"/>
      <c r="BO30" s="475">
        <v>104</v>
      </c>
      <c r="BP30" s="468">
        <v>98</v>
      </c>
      <c r="BQ30" s="468"/>
      <c r="BR30" s="468"/>
      <c r="BS30" s="468"/>
      <c r="BT30" s="468">
        <v>96</v>
      </c>
      <c r="BU30" s="468">
        <v>106</v>
      </c>
      <c r="BV30" s="468"/>
      <c r="BW30" s="468">
        <v>126.377</v>
      </c>
      <c r="BX30" s="468"/>
      <c r="BY30" s="468">
        <v>127</v>
      </c>
      <c r="BZ30" s="468">
        <v>107.5</v>
      </c>
      <c r="CA30" s="468">
        <v>115.72646536849281</v>
      </c>
      <c r="CB30" s="468">
        <v>104.71487867170461</v>
      </c>
      <c r="CC30" s="468">
        <v>86</v>
      </c>
      <c r="CD30" s="468">
        <v>111.5</v>
      </c>
      <c r="CE30" s="468">
        <v>109</v>
      </c>
      <c r="CF30" s="468">
        <v>97</v>
      </c>
      <c r="CG30" s="468"/>
      <c r="CH30" s="468">
        <v>106</v>
      </c>
      <c r="CI30" s="468"/>
      <c r="CJ30" s="468">
        <v>118.5</v>
      </c>
      <c r="CK30" s="468">
        <v>106</v>
      </c>
      <c r="CL30" s="468"/>
      <c r="CM30" s="468"/>
      <c r="CN30" s="468"/>
      <c r="CO30" s="476">
        <f>AVERAGE(BO30:CN30)</f>
        <v>107.45739650251232</v>
      </c>
      <c r="CP30" s="470">
        <f t="shared" si="5"/>
        <v>7</v>
      </c>
      <c r="CQ30" s="221"/>
      <c r="CR30" s="475"/>
      <c r="CS30" s="473">
        <v>34.333333333333336</v>
      </c>
      <c r="CT30" s="473">
        <v>30.5</v>
      </c>
      <c r="CU30" s="473"/>
      <c r="CV30" s="468"/>
      <c r="CW30" s="468">
        <v>33</v>
      </c>
      <c r="CX30" s="468">
        <v>34</v>
      </c>
      <c r="CY30" s="468">
        <v>43.545999999999999</v>
      </c>
      <c r="CZ30" s="468">
        <v>36</v>
      </c>
      <c r="DA30" s="468">
        <v>30.626121502573433</v>
      </c>
      <c r="DB30" s="468">
        <v>36.584073207093262</v>
      </c>
      <c r="DC30" s="468">
        <v>35.5</v>
      </c>
      <c r="DD30" s="468">
        <v>35</v>
      </c>
      <c r="DE30" s="468">
        <v>33</v>
      </c>
      <c r="DF30" s="468"/>
      <c r="DG30" s="468"/>
      <c r="DH30" s="468"/>
      <c r="DI30" s="477">
        <v>32</v>
      </c>
      <c r="DJ30" s="468">
        <v>26</v>
      </c>
      <c r="DK30" s="468">
        <v>28</v>
      </c>
      <c r="DL30" s="468"/>
      <c r="DM30" s="468"/>
      <c r="DN30" s="476">
        <f>AVERAGE(CR30:DM30)</f>
        <v>33.434966288785716</v>
      </c>
      <c r="DO30" s="470">
        <f t="shared" si="6"/>
        <v>7</v>
      </c>
      <c r="DP30" s="474"/>
      <c r="DQ30" s="478"/>
      <c r="DR30" s="479">
        <v>1.5</v>
      </c>
      <c r="DS30" s="479"/>
      <c r="DT30" s="479"/>
      <c r="DU30" s="479">
        <v>3.6669999999999998</v>
      </c>
      <c r="DV30" s="480">
        <v>7</v>
      </c>
      <c r="DW30" s="479">
        <v>2</v>
      </c>
      <c r="DX30" s="479">
        <v>5</v>
      </c>
      <c r="DY30" s="479">
        <v>1.5</v>
      </c>
      <c r="DZ30" s="480">
        <v>2.7</v>
      </c>
      <c r="EA30" s="480"/>
      <c r="EB30" s="480"/>
      <c r="EC30" s="480">
        <v>0</v>
      </c>
      <c r="ED30" s="480">
        <v>2</v>
      </c>
      <c r="EE30" s="480">
        <v>0</v>
      </c>
      <c r="EF30" s="468"/>
      <c r="EG30" s="468"/>
      <c r="EH30" s="469">
        <f>AVERAGE(DQ30:EG30)</f>
        <v>2.5367000000000002</v>
      </c>
      <c r="EI30" s="470">
        <f t="shared" si="7"/>
        <v>26</v>
      </c>
      <c r="EJ30" s="474"/>
      <c r="EK30" s="478"/>
      <c r="EL30" s="479"/>
      <c r="EM30" s="479"/>
      <c r="EN30" s="479"/>
      <c r="EO30" s="479"/>
      <c r="EP30" s="481"/>
      <c r="EQ30" s="472"/>
      <c r="ER30" s="805"/>
      <c r="ES30" s="479">
        <v>1</v>
      </c>
      <c r="ET30" s="479">
        <v>0</v>
      </c>
      <c r="EU30" s="480">
        <v>0</v>
      </c>
      <c r="EV30" s="480">
        <v>2.9350000000000001</v>
      </c>
      <c r="EW30" s="480">
        <v>1</v>
      </c>
      <c r="EX30" s="480">
        <v>0</v>
      </c>
      <c r="EY30" s="480">
        <v>0.77500000000000002</v>
      </c>
      <c r="EZ30" s="480"/>
      <c r="FA30" s="480"/>
      <c r="FB30" s="480"/>
      <c r="FC30" s="480">
        <v>3</v>
      </c>
      <c r="FD30" s="480">
        <v>3</v>
      </c>
      <c r="FE30" s="480"/>
      <c r="FF30" s="469">
        <f t="shared" si="8"/>
        <v>1.3011111111111111</v>
      </c>
      <c r="FG30" s="471">
        <f t="shared" si="9"/>
        <v>19</v>
      </c>
      <c r="FH30" s="218"/>
      <c r="FI30" s="473">
        <v>1</v>
      </c>
      <c r="FJ30" s="473">
        <v>6</v>
      </c>
      <c r="FK30" s="468">
        <v>1.2010000000000001</v>
      </c>
      <c r="FL30" s="484">
        <v>0</v>
      </c>
      <c r="FM30" s="468">
        <v>0.3</v>
      </c>
      <c r="FN30" s="468">
        <v>2</v>
      </c>
      <c r="FO30" s="468">
        <v>2.5</v>
      </c>
      <c r="FP30" s="468">
        <v>4</v>
      </c>
      <c r="FQ30" s="468">
        <v>0.1</v>
      </c>
      <c r="FR30" s="469">
        <f t="shared" si="19"/>
        <v>1.9001111111111113</v>
      </c>
      <c r="FS30" s="482">
        <f t="shared" si="10"/>
        <v>18</v>
      </c>
      <c r="FT30" s="483"/>
      <c r="FU30" s="485"/>
      <c r="FV30" s="486"/>
      <c r="FW30" s="487"/>
      <c r="FX30" s="488"/>
      <c r="FY30" s="479">
        <v>0</v>
      </c>
      <c r="FZ30" s="479"/>
      <c r="GA30" s="479"/>
      <c r="GB30" s="480"/>
      <c r="GC30" s="480"/>
      <c r="GD30" s="480"/>
      <c r="GE30" s="480">
        <v>3.5</v>
      </c>
      <c r="GF30" s="480"/>
      <c r="GG30" s="469">
        <f t="shared" si="11"/>
        <v>1.75</v>
      </c>
      <c r="GH30" s="470">
        <f t="shared" si="12"/>
        <v>10</v>
      </c>
      <c r="GI30" s="481">
        <v>2</v>
      </c>
      <c r="GJ30" s="481"/>
      <c r="GK30" s="489">
        <f t="shared" si="13"/>
        <v>2</v>
      </c>
      <c r="GL30" s="478"/>
      <c r="GM30" s="479"/>
      <c r="GN30" s="480"/>
      <c r="GO30" s="469" t="e">
        <f t="shared" si="14"/>
        <v>#DIV/0!</v>
      </c>
      <c r="GP30" s="478"/>
      <c r="GQ30" s="479"/>
      <c r="GR30" s="480"/>
      <c r="GS30" s="469" t="e">
        <f t="shared" si="15"/>
        <v>#DIV/0!</v>
      </c>
      <c r="GT30" s="478">
        <v>0</v>
      </c>
      <c r="GU30" s="479">
        <v>5</v>
      </c>
      <c r="GV30" s="480">
        <v>8</v>
      </c>
      <c r="GW30" s="480">
        <v>4</v>
      </c>
      <c r="GX30" s="480">
        <v>3</v>
      </c>
      <c r="GY30" s="469">
        <f t="shared" si="16"/>
        <v>4</v>
      </c>
      <c r="GZ30" s="478">
        <v>1.5</v>
      </c>
      <c r="HA30" s="479">
        <v>0</v>
      </c>
      <c r="HB30" s="479">
        <v>4</v>
      </c>
      <c r="HC30" s="480"/>
      <c r="HD30" s="479">
        <v>3.5</v>
      </c>
      <c r="HE30" s="480"/>
      <c r="HF30" s="490">
        <f>AVERAGE(GZ30:HE30)</f>
        <v>2.25</v>
      </c>
      <c r="HG30" s="478">
        <v>0</v>
      </c>
      <c r="HH30" s="479">
        <v>4</v>
      </c>
      <c r="HI30" s="479"/>
      <c r="HJ30" s="480">
        <v>2</v>
      </c>
      <c r="HK30" s="491">
        <v>5.2969999999999997</v>
      </c>
      <c r="HL30" s="491"/>
      <c r="HM30" s="491"/>
      <c r="HN30" s="492">
        <f t="shared" si="17"/>
        <v>2.8242500000000001</v>
      </c>
      <c r="HO30" s="478"/>
      <c r="HP30" s="480"/>
      <c r="HQ30" s="480"/>
      <c r="HR30" s="480"/>
      <c r="HS30" s="492" t="e">
        <f t="shared" si="18"/>
        <v>#DIV/0!</v>
      </c>
      <c r="HT30" s="475">
        <v>100</v>
      </c>
      <c r="HU30" s="473">
        <v>100</v>
      </c>
      <c r="HV30" s="473"/>
      <c r="HW30" s="468">
        <v>100</v>
      </c>
      <c r="HX30" s="493">
        <v>100</v>
      </c>
      <c r="HY30" s="930">
        <v>2.9510000000000001</v>
      </c>
      <c r="HZ30" s="494">
        <v>4</v>
      </c>
      <c r="IA30" s="495">
        <v>3</v>
      </c>
    </row>
    <row r="31" spans="1:235" ht="12" customHeight="1" x14ac:dyDescent="0.25">
      <c r="A31" s="174">
        <f>uss16ent!A30</f>
        <v>26</v>
      </c>
      <c r="B31" s="175" t="str">
        <f>uss16ent!B30</f>
        <v>DH11SRW8-48</v>
      </c>
      <c r="C31" s="176">
        <v>83.53</v>
      </c>
      <c r="D31" s="176">
        <v>70.2</v>
      </c>
      <c r="E31" s="176"/>
      <c r="F31" s="176">
        <v>57.1</v>
      </c>
      <c r="G31" s="176">
        <v>64.599999999999994</v>
      </c>
      <c r="H31" s="176">
        <v>60.5</v>
      </c>
      <c r="I31" s="176">
        <v>125.309</v>
      </c>
      <c r="J31" s="176">
        <v>79.5</v>
      </c>
      <c r="K31" s="176">
        <v>71.3</v>
      </c>
      <c r="L31" s="176">
        <v>66.648287554999996</v>
      </c>
      <c r="M31" s="176">
        <v>60.442228338484298</v>
      </c>
      <c r="N31" s="176">
        <v>92.328114060267609</v>
      </c>
      <c r="O31" s="176">
        <v>16.995118850574709</v>
      </c>
      <c r="P31" s="176">
        <v>50.398590632183911</v>
      </c>
      <c r="Q31" s="176">
        <v>55.817999999999998</v>
      </c>
      <c r="R31" s="176">
        <v>64</v>
      </c>
      <c r="S31" s="176">
        <v>79.542254099999994</v>
      </c>
      <c r="T31" s="176"/>
      <c r="U31" s="176"/>
      <c r="V31" s="176">
        <v>42.892052999999997</v>
      </c>
      <c r="W31" s="176"/>
      <c r="X31" s="176">
        <v>80.599999999999994</v>
      </c>
      <c r="Y31" s="176">
        <v>62.6</v>
      </c>
      <c r="Z31" s="176">
        <v>72.954999999999998</v>
      </c>
      <c r="AA31" s="176">
        <v>61.045000000000002</v>
      </c>
      <c r="AB31" s="176"/>
      <c r="AC31" s="176"/>
      <c r="AD31" s="177">
        <f t="shared" si="0"/>
        <v>67.538268882690971</v>
      </c>
      <c r="AE31" s="178">
        <f t="shared" si="1"/>
        <v>15</v>
      </c>
      <c r="AF31" s="177">
        <f t="shared" si="2"/>
        <v>68.308855591522985</v>
      </c>
      <c r="AG31" s="179">
        <f t="shared" si="3"/>
        <v>17</v>
      </c>
      <c r="AH31" s="459"/>
      <c r="AI31" s="180">
        <v>57.7</v>
      </c>
      <c r="AJ31" s="181">
        <v>54.8</v>
      </c>
      <c r="AK31" s="181"/>
      <c r="AL31" s="176"/>
      <c r="AM31" s="176">
        <v>60.3</v>
      </c>
      <c r="AN31" s="176">
        <v>60.1</v>
      </c>
      <c r="AO31" s="176"/>
      <c r="AP31" s="176"/>
      <c r="AQ31" s="176">
        <v>56.6</v>
      </c>
      <c r="AR31" s="176">
        <v>52.915999999999997</v>
      </c>
      <c r="AS31" s="176">
        <v>56.771822</v>
      </c>
      <c r="AT31" s="176">
        <v>57.88486889620517</v>
      </c>
      <c r="AU31" s="176">
        <v>51.341405803069556</v>
      </c>
      <c r="AV31" s="176">
        <v>54.7</v>
      </c>
      <c r="AW31" s="181"/>
      <c r="AX31" s="181">
        <v>51.45</v>
      </c>
      <c r="AY31" s="176">
        <v>54.104939999999999</v>
      </c>
      <c r="AZ31" s="176">
        <v>57.8</v>
      </c>
      <c r="BA31" s="176">
        <v>56.75</v>
      </c>
      <c r="BB31" s="176"/>
      <c r="BC31" s="176"/>
      <c r="BD31" s="176">
        <v>59.6</v>
      </c>
      <c r="BE31" s="176"/>
      <c r="BF31" s="176">
        <v>59</v>
      </c>
      <c r="BG31" s="176"/>
      <c r="BH31" s="176"/>
      <c r="BI31" s="176">
        <v>55.5</v>
      </c>
      <c r="BJ31" s="176">
        <v>57.5</v>
      </c>
      <c r="BK31" s="176"/>
      <c r="BL31" s="177">
        <f>AVERAGE(AI31:BK31)</f>
        <v>56.378835372181932</v>
      </c>
      <c r="BM31" s="178">
        <f t="shared" si="4"/>
        <v>17</v>
      </c>
      <c r="BN31" s="463"/>
      <c r="BO31" s="183">
        <v>110</v>
      </c>
      <c r="BP31" s="176">
        <v>110</v>
      </c>
      <c r="BQ31" s="176"/>
      <c r="BR31" s="176"/>
      <c r="BS31" s="176"/>
      <c r="BT31" s="176">
        <v>106</v>
      </c>
      <c r="BU31" s="176">
        <v>107</v>
      </c>
      <c r="BV31" s="176"/>
      <c r="BW31" s="176">
        <v>128.93799999999999</v>
      </c>
      <c r="BX31" s="176"/>
      <c r="BY31" s="176">
        <v>128</v>
      </c>
      <c r="BZ31" s="176">
        <v>113</v>
      </c>
      <c r="CA31" s="176">
        <v>120.92413042782631</v>
      </c>
      <c r="CB31" s="176">
        <v>113.95475387884559</v>
      </c>
      <c r="CC31" s="176">
        <v>96</v>
      </c>
      <c r="CD31" s="176">
        <v>119</v>
      </c>
      <c r="CE31" s="176">
        <v>113.7</v>
      </c>
      <c r="CF31" s="176">
        <v>110</v>
      </c>
      <c r="CG31" s="176"/>
      <c r="CH31" s="176">
        <v>114</v>
      </c>
      <c r="CI31" s="209"/>
      <c r="CJ31" s="209">
        <v>123.5</v>
      </c>
      <c r="CK31" s="176">
        <v>115</v>
      </c>
      <c r="CL31" s="176"/>
      <c r="CM31" s="176"/>
      <c r="CN31" s="176"/>
      <c r="CO31" s="185">
        <f>AVERAGE(BO31:CN31)</f>
        <v>114.313555269167</v>
      </c>
      <c r="CP31" s="178">
        <f t="shared" si="5"/>
        <v>26</v>
      </c>
      <c r="CQ31" s="221"/>
      <c r="CR31" s="183"/>
      <c r="CS31" s="181">
        <v>36</v>
      </c>
      <c r="CT31" s="181">
        <v>36.5</v>
      </c>
      <c r="CU31" s="181"/>
      <c r="CV31" s="176"/>
      <c r="CW31" s="176">
        <v>38</v>
      </c>
      <c r="CX31" s="176">
        <v>37</v>
      </c>
      <c r="CY31" s="176">
        <v>45.287999999999997</v>
      </c>
      <c r="CZ31" s="176">
        <v>43</v>
      </c>
      <c r="DA31" s="176">
        <v>31.696265719496978</v>
      </c>
      <c r="DB31" s="176">
        <v>38.342767698100296</v>
      </c>
      <c r="DC31" s="176">
        <v>39</v>
      </c>
      <c r="DD31" s="176">
        <v>39</v>
      </c>
      <c r="DE31" s="176">
        <v>31</v>
      </c>
      <c r="DF31" s="176"/>
      <c r="DG31" s="176"/>
      <c r="DH31" s="176"/>
      <c r="DI31" s="186">
        <v>33</v>
      </c>
      <c r="DJ31" s="176">
        <v>33</v>
      </c>
      <c r="DK31" s="176">
        <v>31.5</v>
      </c>
      <c r="DL31" s="176"/>
      <c r="DM31" s="176"/>
      <c r="DN31" s="185">
        <f>AVERAGE(CR31:DM31)</f>
        <v>36.594788101256945</v>
      </c>
      <c r="DO31" s="178">
        <f t="shared" si="6"/>
        <v>27</v>
      </c>
      <c r="DP31" s="182"/>
      <c r="DQ31" s="188"/>
      <c r="DR31" s="189">
        <v>0</v>
      </c>
      <c r="DS31" s="189"/>
      <c r="DT31" s="189"/>
      <c r="DU31" s="189">
        <v>1</v>
      </c>
      <c r="DV31" s="190">
        <v>2</v>
      </c>
      <c r="DW31" s="189">
        <v>0</v>
      </c>
      <c r="DX31" s="189">
        <v>6</v>
      </c>
      <c r="DY31" s="189">
        <v>1</v>
      </c>
      <c r="DZ31" s="190">
        <v>2.7</v>
      </c>
      <c r="EA31" s="190"/>
      <c r="EB31" s="190"/>
      <c r="EC31" s="190">
        <v>0</v>
      </c>
      <c r="ED31" s="190">
        <v>1</v>
      </c>
      <c r="EE31" s="190">
        <v>0.5</v>
      </c>
      <c r="EF31" s="176"/>
      <c r="EG31" s="176"/>
      <c r="EH31" s="177">
        <f>AVERAGE(DQ31:EG31)</f>
        <v>1.42</v>
      </c>
      <c r="EI31" s="178">
        <f t="shared" si="7"/>
        <v>13</v>
      </c>
      <c r="EJ31" s="182"/>
      <c r="EK31" s="188"/>
      <c r="EL31" s="189"/>
      <c r="EM31" s="189"/>
      <c r="EN31" s="189"/>
      <c r="EO31" s="189"/>
      <c r="EP31" s="192"/>
      <c r="EQ31" s="180"/>
      <c r="ER31" s="804"/>
      <c r="ES31" s="189">
        <v>2</v>
      </c>
      <c r="ET31" s="189">
        <v>0</v>
      </c>
      <c r="EU31" s="190">
        <v>0</v>
      </c>
      <c r="EV31" s="190">
        <v>1.9990000000000001</v>
      </c>
      <c r="EW31" s="190">
        <v>1</v>
      </c>
      <c r="EX31" s="190">
        <v>3</v>
      </c>
      <c r="EY31" s="190">
        <v>0.47499999999999998</v>
      </c>
      <c r="EZ31" s="190"/>
      <c r="FA31" s="190"/>
      <c r="FB31" s="190"/>
      <c r="FC31" s="190">
        <v>1</v>
      </c>
      <c r="FD31" s="190">
        <v>1.5</v>
      </c>
      <c r="FE31" s="190"/>
      <c r="FF31" s="177">
        <f t="shared" si="8"/>
        <v>1.2193333333333334</v>
      </c>
      <c r="FG31" s="179">
        <f t="shared" si="9"/>
        <v>18</v>
      </c>
      <c r="FH31" s="218"/>
      <c r="FI31" s="181">
        <v>7</v>
      </c>
      <c r="FJ31" s="181">
        <v>9</v>
      </c>
      <c r="FK31" s="176">
        <v>4.9160000000000004</v>
      </c>
      <c r="FL31" s="194">
        <v>4.5</v>
      </c>
      <c r="FM31" s="176">
        <v>0.27500000000000002</v>
      </c>
      <c r="FN31" s="176">
        <v>3.5</v>
      </c>
      <c r="FO31" s="176">
        <v>5.5</v>
      </c>
      <c r="FP31" s="176">
        <v>3</v>
      </c>
      <c r="FQ31" s="176">
        <v>1.6</v>
      </c>
      <c r="FR31" s="177">
        <f t="shared" si="19"/>
        <v>4.3656666666666668</v>
      </c>
      <c r="FS31" s="193">
        <f t="shared" si="10"/>
        <v>26</v>
      </c>
      <c r="FT31" s="446"/>
      <c r="FU31" s="195"/>
      <c r="FV31" s="196"/>
      <c r="FW31" s="197"/>
      <c r="FX31" s="198"/>
      <c r="FY31" s="189">
        <v>0</v>
      </c>
      <c r="FZ31" s="189"/>
      <c r="GA31" s="189"/>
      <c r="GB31" s="190"/>
      <c r="GC31" s="190"/>
      <c r="GD31" s="190"/>
      <c r="GE31" s="190">
        <v>5.5</v>
      </c>
      <c r="GF31" s="190"/>
      <c r="GG31" s="177">
        <f t="shared" si="11"/>
        <v>2.75</v>
      </c>
      <c r="GH31" s="178">
        <f t="shared" si="12"/>
        <v>22</v>
      </c>
      <c r="GI31" s="192">
        <v>1.5</v>
      </c>
      <c r="GJ31" s="192"/>
      <c r="GK31" s="210">
        <f t="shared" si="13"/>
        <v>1.5</v>
      </c>
      <c r="GL31" s="188"/>
      <c r="GM31" s="189"/>
      <c r="GN31" s="190"/>
      <c r="GO31" s="177" t="e">
        <f t="shared" si="14"/>
        <v>#DIV/0!</v>
      </c>
      <c r="GP31" s="188"/>
      <c r="GQ31" s="189"/>
      <c r="GR31" s="190"/>
      <c r="GS31" s="177" t="e">
        <f t="shared" si="15"/>
        <v>#DIV/0!</v>
      </c>
      <c r="GT31" s="188">
        <v>0</v>
      </c>
      <c r="GU31" s="189">
        <v>3.5</v>
      </c>
      <c r="GV31" s="190">
        <v>3</v>
      </c>
      <c r="GW31" s="190">
        <v>3</v>
      </c>
      <c r="GX31" s="190">
        <v>2.5</v>
      </c>
      <c r="GY31" s="177">
        <f t="shared" si="16"/>
        <v>2.4</v>
      </c>
      <c r="GZ31" s="188">
        <v>2</v>
      </c>
      <c r="HA31" s="189">
        <v>0</v>
      </c>
      <c r="HB31" s="189">
        <v>7</v>
      </c>
      <c r="HC31" s="190"/>
      <c r="HD31" s="189">
        <v>4</v>
      </c>
      <c r="HE31" s="190"/>
      <c r="HF31" s="203">
        <f>AVERAGE(GZ31:HE31)</f>
        <v>3.25</v>
      </c>
      <c r="HG31" s="188">
        <v>1</v>
      </c>
      <c r="HH31" s="189">
        <v>1</v>
      </c>
      <c r="HI31" s="189"/>
      <c r="HJ31" s="190">
        <v>2</v>
      </c>
      <c r="HK31" s="211">
        <v>3.3809999999999998</v>
      </c>
      <c r="HL31" s="211"/>
      <c r="HM31" s="211"/>
      <c r="HN31" s="212">
        <f t="shared" si="17"/>
        <v>1.8452500000000001</v>
      </c>
      <c r="HO31" s="188"/>
      <c r="HP31" s="190"/>
      <c r="HQ31" s="190"/>
      <c r="HR31" s="190"/>
      <c r="HS31" s="212" t="e">
        <f t="shared" si="18"/>
        <v>#DIV/0!</v>
      </c>
      <c r="HT31" s="183">
        <v>76.923076923076934</v>
      </c>
      <c r="HU31" s="181">
        <v>0</v>
      </c>
      <c r="HV31" s="181"/>
      <c r="HW31" s="176">
        <v>0</v>
      </c>
      <c r="HX31" s="451">
        <v>0</v>
      </c>
      <c r="HY31" s="929">
        <v>1</v>
      </c>
      <c r="HZ31" s="207">
        <v>2</v>
      </c>
      <c r="IA31" s="208">
        <v>1</v>
      </c>
    </row>
    <row r="32" spans="1:235" ht="12" customHeight="1" x14ac:dyDescent="0.25">
      <c r="A32" s="174">
        <f>uss16ent!A31</f>
        <v>27</v>
      </c>
      <c r="B32" s="175" t="str">
        <f>uss16ent!B31</f>
        <v>ES14-0618</v>
      </c>
      <c r="C32" s="176">
        <v>70.67</v>
      </c>
      <c r="D32" s="176">
        <v>24.9</v>
      </c>
      <c r="E32" s="176"/>
      <c r="F32" s="176">
        <v>35.5</v>
      </c>
      <c r="G32" s="176">
        <v>56.9</v>
      </c>
      <c r="H32" s="176">
        <v>17.2</v>
      </c>
      <c r="I32" s="176">
        <v>81.664000000000001</v>
      </c>
      <c r="J32" s="176">
        <v>48.1</v>
      </c>
      <c r="K32" s="176">
        <v>76.5</v>
      </c>
      <c r="L32" s="176">
        <v>55.627590904999998</v>
      </c>
      <c r="M32" s="176">
        <v>58.643935081940214</v>
      </c>
      <c r="N32" s="176">
        <v>62.382405587427336</v>
      </c>
      <c r="O32" s="176">
        <v>7.1606637931034474</v>
      </c>
      <c r="P32" s="176">
        <v>9.6485689655172422</v>
      </c>
      <c r="Q32" s="176">
        <v>46.746000000000002</v>
      </c>
      <c r="R32" s="176">
        <v>37.200000000000003</v>
      </c>
      <c r="S32" s="176">
        <v>59.255416599999997</v>
      </c>
      <c r="T32" s="176"/>
      <c r="U32" s="176"/>
      <c r="V32" s="176">
        <v>30.6386453</v>
      </c>
      <c r="W32" s="176"/>
      <c r="X32" s="176">
        <v>74.900000000000006</v>
      </c>
      <c r="Y32" s="176">
        <v>45.3</v>
      </c>
      <c r="Z32" s="176">
        <v>53.774999999999999</v>
      </c>
      <c r="AA32" s="176">
        <v>49.4</v>
      </c>
      <c r="AB32" s="176"/>
      <c r="AC32" s="176"/>
      <c r="AD32" s="177">
        <f t="shared" si="0"/>
        <v>47.719629820618486</v>
      </c>
      <c r="AE32" s="178">
        <f t="shared" si="1"/>
        <v>32</v>
      </c>
      <c r="AF32" s="177">
        <f t="shared" si="2"/>
        <v>43.621748195689648</v>
      </c>
      <c r="AG32" s="179">
        <f t="shared" si="3"/>
        <v>33</v>
      </c>
      <c r="AH32" s="459"/>
      <c r="AI32" s="180">
        <v>58.8</v>
      </c>
      <c r="AJ32" s="181" t="s">
        <v>304</v>
      </c>
      <c r="AK32" s="181"/>
      <c r="AL32" s="176"/>
      <c r="AM32" s="176">
        <v>60.4</v>
      </c>
      <c r="AN32" s="176"/>
      <c r="AO32" s="176"/>
      <c r="AP32" s="176"/>
      <c r="AQ32" s="176">
        <v>58.4</v>
      </c>
      <c r="AR32" s="176">
        <v>49.628</v>
      </c>
      <c r="AS32" s="176">
        <v>57.651140000000005</v>
      </c>
      <c r="AT32" s="176">
        <v>58.069557754896792</v>
      </c>
      <c r="AU32" s="176">
        <v>54.973994298896201</v>
      </c>
      <c r="AV32" s="176">
        <v>56.3</v>
      </c>
      <c r="AW32" s="181"/>
      <c r="AX32" s="181"/>
      <c r="AY32" s="176">
        <v>50.463859999999997</v>
      </c>
      <c r="AZ32" s="176">
        <v>56.9</v>
      </c>
      <c r="BA32" s="176">
        <v>56</v>
      </c>
      <c r="BB32" s="176"/>
      <c r="BC32" s="176"/>
      <c r="BD32" s="176">
        <v>59.95</v>
      </c>
      <c r="BE32" s="176"/>
      <c r="BF32" s="176">
        <v>59.2</v>
      </c>
      <c r="BG32" s="176"/>
      <c r="BH32" s="176"/>
      <c r="BI32" s="176">
        <v>54.85</v>
      </c>
      <c r="BJ32" s="176">
        <v>57.2</v>
      </c>
      <c r="BK32" s="176"/>
      <c r="BL32" s="177">
        <f>AVERAGE(AI32:BK32)</f>
        <v>56.585770136919542</v>
      </c>
      <c r="BM32" s="178">
        <f t="shared" si="4"/>
        <v>16</v>
      </c>
      <c r="BN32" s="463"/>
      <c r="BO32" s="183">
        <v>110</v>
      </c>
      <c r="BP32" s="176">
        <v>110</v>
      </c>
      <c r="BQ32" s="176"/>
      <c r="BR32" s="176"/>
      <c r="BS32" s="176"/>
      <c r="BT32" s="176">
        <v>107</v>
      </c>
      <c r="BU32" s="176">
        <v>113</v>
      </c>
      <c r="BV32" s="176"/>
      <c r="BW32" s="176">
        <v>128.66</v>
      </c>
      <c r="BX32" s="176"/>
      <c r="BY32" s="176">
        <v>127</v>
      </c>
      <c r="BZ32" s="176">
        <v>113</v>
      </c>
      <c r="CA32" s="176">
        <v>118.90104316661865</v>
      </c>
      <c r="CB32" s="176">
        <v>116.11438977404549</v>
      </c>
      <c r="CC32" s="176">
        <v>103</v>
      </c>
      <c r="CD32" s="176">
        <v>122</v>
      </c>
      <c r="CE32" s="176">
        <v>110.3</v>
      </c>
      <c r="CF32" s="176">
        <v>110</v>
      </c>
      <c r="CG32" s="176"/>
      <c r="CH32" s="176">
        <v>113</v>
      </c>
      <c r="CI32" s="209"/>
      <c r="CJ32" s="209">
        <v>122.5</v>
      </c>
      <c r="CK32" s="176">
        <v>115</v>
      </c>
      <c r="CL32" s="176"/>
      <c r="CM32" s="176"/>
      <c r="CN32" s="176"/>
      <c r="CO32" s="185">
        <f>AVERAGE(BO32:CN32)</f>
        <v>114.96721455879151</v>
      </c>
      <c r="CP32" s="178">
        <f t="shared" si="5"/>
        <v>27</v>
      </c>
      <c r="CQ32" s="221"/>
      <c r="CR32" s="183"/>
      <c r="CS32" s="181">
        <v>37</v>
      </c>
      <c r="CT32" s="181">
        <v>32</v>
      </c>
      <c r="CU32" s="181"/>
      <c r="CV32" s="176"/>
      <c r="CW32" s="176">
        <v>32</v>
      </c>
      <c r="CX32" s="176">
        <v>35</v>
      </c>
      <c r="CY32" s="176">
        <v>45.271999999999998</v>
      </c>
      <c r="CZ32" s="176">
        <v>41</v>
      </c>
      <c r="DA32" s="176">
        <v>28.530719016991497</v>
      </c>
      <c r="DB32" s="176">
        <v>37.659844320879174</v>
      </c>
      <c r="DC32" s="176">
        <v>38.5</v>
      </c>
      <c r="DD32" s="176">
        <v>39</v>
      </c>
      <c r="DE32" s="176">
        <v>33</v>
      </c>
      <c r="DF32" s="176"/>
      <c r="DG32" s="176"/>
      <c r="DH32" s="176"/>
      <c r="DI32" s="186">
        <v>30</v>
      </c>
      <c r="DJ32" s="176">
        <v>30</v>
      </c>
      <c r="DK32" s="176">
        <v>30</v>
      </c>
      <c r="DL32" s="176"/>
      <c r="DM32" s="176"/>
      <c r="DN32" s="185">
        <f>AVERAGE(CR32:DM32)</f>
        <v>34.925897381276478</v>
      </c>
      <c r="DO32" s="178">
        <f t="shared" si="6"/>
        <v>18</v>
      </c>
      <c r="DP32" s="182"/>
      <c r="DQ32" s="188"/>
      <c r="DR32" s="189">
        <v>2</v>
      </c>
      <c r="DS32" s="189"/>
      <c r="DT32" s="189"/>
      <c r="DU32" s="189">
        <v>1</v>
      </c>
      <c r="DV32" s="190">
        <v>4.5</v>
      </c>
      <c r="DW32" s="189">
        <v>0</v>
      </c>
      <c r="DX32" s="189">
        <v>6.5</v>
      </c>
      <c r="DY32" s="189">
        <v>3.5</v>
      </c>
      <c r="DZ32" s="190">
        <v>1.7</v>
      </c>
      <c r="EA32" s="190"/>
      <c r="EB32" s="190"/>
      <c r="EC32" s="190">
        <v>0</v>
      </c>
      <c r="ED32" s="190">
        <v>1</v>
      </c>
      <c r="EE32" s="190">
        <v>0</v>
      </c>
      <c r="EF32" s="176"/>
      <c r="EG32" s="176"/>
      <c r="EH32" s="177">
        <f>AVERAGE(DQ32:EG32)</f>
        <v>2.02</v>
      </c>
      <c r="EI32" s="178">
        <f t="shared" si="7"/>
        <v>19</v>
      </c>
      <c r="EJ32" s="182"/>
      <c r="EK32" s="188"/>
      <c r="EL32" s="189"/>
      <c r="EM32" s="189"/>
      <c r="EN32" s="189"/>
      <c r="EO32" s="189"/>
      <c r="EP32" s="192"/>
      <c r="EQ32" s="180"/>
      <c r="ER32" s="804"/>
      <c r="ES32" s="189">
        <v>4</v>
      </c>
      <c r="ET32" s="189">
        <v>0</v>
      </c>
      <c r="EU32" s="190"/>
      <c r="EV32" s="190"/>
      <c r="EW32" s="190">
        <v>4</v>
      </c>
      <c r="EX32" s="190">
        <v>5</v>
      </c>
      <c r="EY32" s="190">
        <v>4.15625</v>
      </c>
      <c r="EZ32" s="190"/>
      <c r="FA32" s="190"/>
      <c r="FB32" s="190"/>
      <c r="FC32" s="190">
        <v>8</v>
      </c>
      <c r="FD32" s="190">
        <v>4.5</v>
      </c>
      <c r="FE32" s="190"/>
      <c r="FF32" s="177">
        <f t="shared" si="8"/>
        <v>4.2366071428571432</v>
      </c>
      <c r="FG32" s="179">
        <f t="shared" si="9"/>
        <v>31</v>
      </c>
      <c r="FH32" s="218"/>
      <c r="FI32" s="181">
        <v>9</v>
      </c>
      <c r="FJ32" s="181">
        <v>0</v>
      </c>
      <c r="FK32" s="176">
        <v>8.6549999999999994</v>
      </c>
      <c r="FL32" s="194">
        <v>6</v>
      </c>
      <c r="FM32" s="176">
        <v>0.82499999999999996</v>
      </c>
      <c r="FN32" s="176">
        <v>5</v>
      </c>
      <c r="FO32" s="176">
        <v>6.5</v>
      </c>
      <c r="FP32" s="176">
        <v>6</v>
      </c>
      <c r="FQ32" s="176">
        <v>0.8</v>
      </c>
      <c r="FR32" s="177">
        <f t="shared" si="19"/>
        <v>4.7533333333333339</v>
      </c>
      <c r="FS32" s="193">
        <f t="shared" si="10"/>
        <v>28</v>
      </c>
      <c r="FT32" s="446"/>
      <c r="FU32" s="195"/>
      <c r="FV32" s="196"/>
      <c r="FW32" s="197"/>
      <c r="FX32" s="198"/>
      <c r="FY32" s="189">
        <v>6</v>
      </c>
      <c r="FZ32" s="189"/>
      <c r="GA32" s="189"/>
      <c r="GB32" s="190"/>
      <c r="GC32" s="190"/>
      <c r="GD32" s="190"/>
      <c r="GE32" s="190">
        <v>5.5</v>
      </c>
      <c r="GF32" s="190"/>
      <c r="GG32" s="177">
        <f t="shared" si="11"/>
        <v>5.75</v>
      </c>
      <c r="GH32" s="178">
        <f t="shared" si="12"/>
        <v>31</v>
      </c>
      <c r="GI32" s="192">
        <v>1.5</v>
      </c>
      <c r="GJ32" s="192"/>
      <c r="GK32" s="210">
        <f t="shared" si="13"/>
        <v>1.5</v>
      </c>
      <c r="GL32" s="188"/>
      <c r="GM32" s="189"/>
      <c r="GN32" s="190"/>
      <c r="GO32" s="177" t="e">
        <f t="shared" si="14"/>
        <v>#DIV/0!</v>
      </c>
      <c r="GP32" s="188"/>
      <c r="GQ32" s="189"/>
      <c r="GR32" s="190"/>
      <c r="GS32" s="177" t="e">
        <f t="shared" si="15"/>
        <v>#DIV/0!</v>
      </c>
      <c r="GT32" s="188">
        <v>2</v>
      </c>
      <c r="GU32" s="189">
        <v>4</v>
      </c>
      <c r="GV32" s="190">
        <v>2</v>
      </c>
      <c r="GW32" s="190">
        <v>2</v>
      </c>
      <c r="GX32" s="190">
        <v>3</v>
      </c>
      <c r="GY32" s="177">
        <f t="shared" si="16"/>
        <v>2.6</v>
      </c>
      <c r="GZ32" s="188">
        <v>1</v>
      </c>
      <c r="HA32" s="189">
        <v>4</v>
      </c>
      <c r="HB32" s="189">
        <v>7</v>
      </c>
      <c r="HC32" s="190"/>
      <c r="HD32" s="189">
        <v>4.5</v>
      </c>
      <c r="HE32" s="190"/>
      <c r="HF32" s="203">
        <f>AVERAGE(GZ32:HE32)</f>
        <v>4.125</v>
      </c>
      <c r="HG32" s="188">
        <v>3</v>
      </c>
      <c r="HH32" s="189">
        <v>0</v>
      </c>
      <c r="HI32" s="189"/>
      <c r="HJ32" s="190">
        <v>1</v>
      </c>
      <c r="HK32" s="211">
        <v>5.0359999999999996</v>
      </c>
      <c r="HL32" s="211"/>
      <c r="HM32" s="211"/>
      <c r="HN32" s="212">
        <f t="shared" si="17"/>
        <v>2.2589999999999999</v>
      </c>
      <c r="HO32" s="188"/>
      <c r="HP32" s="190"/>
      <c r="HQ32" s="190"/>
      <c r="HR32" s="190"/>
      <c r="HS32" s="212" t="e">
        <f t="shared" si="18"/>
        <v>#DIV/0!</v>
      </c>
      <c r="HT32" s="183">
        <v>100</v>
      </c>
      <c r="HU32" s="181">
        <v>0</v>
      </c>
      <c r="HV32" s="181"/>
      <c r="HW32" s="176">
        <v>0</v>
      </c>
      <c r="HX32" s="451">
        <v>0</v>
      </c>
      <c r="HY32" s="929">
        <v>1.667</v>
      </c>
      <c r="HZ32" s="207">
        <v>2</v>
      </c>
      <c r="IA32" s="208">
        <v>2</v>
      </c>
    </row>
    <row r="33" spans="1:235" ht="12" customHeight="1" x14ac:dyDescent="0.25">
      <c r="A33" s="174">
        <f>uss16ent!A32</f>
        <v>28</v>
      </c>
      <c r="B33" s="175" t="str">
        <f>uss16ent!B32</f>
        <v>AR06473-9-4-4</v>
      </c>
      <c r="C33" s="176">
        <v>77.92</v>
      </c>
      <c r="D33" s="176">
        <v>86</v>
      </c>
      <c r="E33" s="176"/>
      <c r="F33" s="176">
        <v>85.15</v>
      </c>
      <c r="G33" s="176">
        <v>77.8</v>
      </c>
      <c r="H33" s="176">
        <v>66.3</v>
      </c>
      <c r="I33" s="176">
        <v>107.16</v>
      </c>
      <c r="J33" s="176">
        <v>61.3</v>
      </c>
      <c r="K33" s="176">
        <v>67.599999999999994</v>
      </c>
      <c r="L33" s="176">
        <v>68.873335130000001</v>
      </c>
      <c r="M33" s="176">
        <v>53.525066416572372</v>
      </c>
      <c r="N33" s="176">
        <v>68.974898051744248</v>
      </c>
      <c r="O33" s="176">
        <v>56.790887816091953</v>
      </c>
      <c r="P33" s="176">
        <v>69.669986206896553</v>
      </c>
      <c r="Q33" s="176">
        <v>64.197000000000003</v>
      </c>
      <c r="R33" s="176">
        <v>62.2</v>
      </c>
      <c r="S33" s="176">
        <v>35.449268699999998</v>
      </c>
      <c r="T33" s="176"/>
      <c r="U33" s="176"/>
      <c r="V33" s="176">
        <v>40.979778000000003</v>
      </c>
      <c r="W33" s="176"/>
      <c r="X33" s="176">
        <v>74.7</v>
      </c>
      <c r="Y33" s="176">
        <v>59.6</v>
      </c>
      <c r="Z33" s="176">
        <v>83.57</v>
      </c>
      <c r="AA33" s="176">
        <v>58.664999999999999</v>
      </c>
      <c r="AB33" s="176"/>
      <c r="AC33" s="176"/>
      <c r="AD33" s="177">
        <f t="shared" si="0"/>
        <v>67.92501049149071</v>
      </c>
      <c r="AE33" s="178">
        <f t="shared" si="1"/>
        <v>14</v>
      </c>
      <c r="AF33" s="177">
        <f t="shared" si="2"/>
        <v>71.623656863362072</v>
      </c>
      <c r="AG33" s="179">
        <f t="shared" si="3"/>
        <v>12</v>
      </c>
      <c r="AH33" s="459"/>
      <c r="AI33" s="180">
        <v>60.6</v>
      </c>
      <c r="AJ33" s="181">
        <v>56.2</v>
      </c>
      <c r="AK33" s="181"/>
      <c r="AL33" s="176"/>
      <c r="AM33" s="176">
        <v>62.1</v>
      </c>
      <c r="AN33" s="176">
        <v>61.6</v>
      </c>
      <c r="AO33" s="176"/>
      <c r="AP33" s="176"/>
      <c r="AQ33" s="176">
        <v>57.7</v>
      </c>
      <c r="AR33" s="176">
        <v>58.079000000000001</v>
      </c>
      <c r="AS33" s="176">
        <v>59.070228499999999</v>
      </c>
      <c r="AT33" s="176">
        <v>57.425745063554388</v>
      </c>
      <c r="AU33" s="176">
        <v>54.781945611484829</v>
      </c>
      <c r="AV33" s="176">
        <v>55.1</v>
      </c>
      <c r="AW33" s="181">
        <v>57.25</v>
      </c>
      <c r="AX33" s="181">
        <v>55.400000000000006</v>
      </c>
      <c r="AY33" s="176">
        <v>55.96114</v>
      </c>
      <c r="AZ33" s="176">
        <v>58.6</v>
      </c>
      <c r="BA33" s="176">
        <v>55.75</v>
      </c>
      <c r="BB33" s="176"/>
      <c r="BC33" s="176"/>
      <c r="BD33" s="176">
        <v>60.3</v>
      </c>
      <c r="BE33" s="176"/>
      <c r="BF33" s="176">
        <v>58.5</v>
      </c>
      <c r="BG33" s="176"/>
      <c r="BH33" s="176"/>
      <c r="BI33" s="176">
        <v>56.9</v>
      </c>
      <c r="BJ33" s="176">
        <v>58.75</v>
      </c>
      <c r="BK33" s="176"/>
      <c r="BL33" s="177">
        <f>AVERAGE(AI33:BK33)</f>
        <v>57.898318903949438</v>
      </c>
      <c r="BM33" s="178">
        <f t="shared" si="4"/>
        <v>3</v>
      </c>
      <c r="BN33" s="463"/>
      <c r="BO33" s="183">
        <v>105</v>
      </c>
      <c r="BP33" s="176">
        <v>101</v>
      </c>
      <c r="BQ33" s="176"/>
      <c r="BR33" s="176"/>
      <c r="BS33" s="176"/>
      <c r="BT33" s="176">
        <v>95</v>
      </c>
      <c r="BU33" s="176">
        <v>91</v>
      </c>
      <c r="BV33" s="176"/>
      <c r="BW33" s="176">
        <v>131.01900000000001</v>
      </c>
      <c r="BX33" s="176"/>
      <c r="BY33" s="176">
        <v>132</v>
      </c>
      <c r="BZ33" s="176">
        <v>109.5</v>
      </c>
      <c r="CA33" s="176">
        <v>120.61036446833701</v>
      </c>
      <c r="CB33" s="176">
        <v>107.65705419226167</v>
      </c>
      <c r="CC33" s="176">
        <v>81</v>
      </c>
      <c r="CD33" s="176">
        <v>114</v>
      </c>
      <c r="CE33" s="176">
        <v>113.7</v>
      </c>
      <c r="CF33" s="176">
        <v>92</v>
      </c>
      <c r="CG33" s="176"/>
      <c r="CH33" s="176">
        <v>109</v>
      </c>
      <c r="CI33" s="209"/>
      <c r="CJ33" s="209">
        <v>120.5</v>
      </c>
      <c r="CK33" s="176">
        <v>107.5</v>
      </c>
      <c r="CL33" s="176"/>
      <c r="CM33" s="176"/>
      <c r="CN33" s="176"/>
      <c r="CO33" s="185">
        <f>AVERAGE(BO33:CN33)</f>
        <v>108.15540116628742</v>
      </c>
      <c r="CP33" s="178">
        <f t="shared" si="5"/>
        <v>11</v>
      </c>
      <c r="CQ33" s="221"/>
      <c r="CR33" s="183"/>
      <c r="CS33" s="181">
        <v>36.333333333333336</v>
      </c>
      <c r="CT33" s="181">
        <v>36.5</v>
      </c>
      <c r="CU33" s="181"/>
      <c r="CV33" s="176"/>
      <c r="CW33" s="176">
        <v>36</v>
      </c>
      <c r="CX33" s="176">
        <v>35</v>
      </c>
      <c r="CY33" s="176">
        <v>42.014000000000003</v>
      </c>
      <c r="CZ33" s="176">
        <v>35</v>
      </c>
      <c r="DA33" s="176">
        <v>32.213209177306368</v>
      </c>
      <c r="DB33" s="176">
        <v>36.865774961867906</v>
      </c>
      <c r="DC33" s="176">
        <v>35</v>
      </c>
      <c r="DD33" s="176">
        <v>37</v>
      </c>
      <c r="DE33" s="176">
        <v>33</v>
      </c>
      <c r="DF33" s="176"/>
      <c r="DG33" s="176"/>
      <c r="DH33" s="176"/>
      <c r="DI33" s="186">
        <v>31</v>
      </c>
      <c r="DJ33" s="176">
        <v>29</v>
      </c>
      <c r="DK33" s="176">
        <v>31</v>
      </c>
      <c r="DL33" s="176"/>
      <c r="DM33" s="176"/>
      <c r="DN33" s="185">
        <f>AVERAGE(CR33:DM33)</f>
        <v>34.709022676607688</v>
      </c>
      <c r="DO33" s="178">
        <f t="shared" si="6"/>
        <v>15</v>
      </c>
      <c r="DP33" s="182"/>
      <c r="DQ33" s="188"/>
      <c r="DR33" s="189">
        <v>0</v>
      </c>
      <c r="DS33" s="189"/>
      <c r="DT33" s="189"/>
      <c r="DU33" s="189">
        <v>1</v>
      </c>
      <c r="DV33" s="190">
        <v>4</v>
      </c>
      <c r="DW33" s="189">
        <v>0</v>
      </c>
      <c r="DX33" s="189">
        <v>3</v>
      </c>
      <c r="DY33" s="189">
        <v>1</v>
      </c>
      <c r="DZ33" s="190">
        <v>1</v>
      </c>
      <c r="EA33" s="190"/>
      <c r="EB33" s="190"/>
      <c r="EC33" s="190">
        <v>0</v>
      </c>
      <c r="ED33" s="190">
        <v>2</v>
      </c>
      <c r="EE33" s="190">
        <v>0</v>
      </c>
      <c r="EF33" s="176"/>
      <c r="EG33" s="176"/>
      <c r="EH33" s="177">
        <f>AVERAGE(DQ33:EG33)</f>
        <v>1.2</v>
      </c>
      <c r="EI33" s="178">
        <f t="shared" si="7"/>
        <v>7</v>
      </c>
      <c r="EJ33" s="182"/>
      <c r="EK33" s="188"/>
      <c r="EL33" s="189"/>
      <c r="EM33" s="189"/>
      <c r="EN33" s="189"/>
      <c r="EO33" s="189"/>
      <c r="EP33" s="192"/>
      <c r="EQ33" s="180"/>
      <c r="ER33" s="804"/>
      <c r="ES33" s="189">
        <v>0</v>
      </c>
      <c r="ET33" s="189">
        <v>0</v>
      </c>
      <c r="EU33" s="190">
        <v>5</v>
      </c>
      <c r="EV33" s="190">
        <v>0.91100000000000003</v>
      </c>
      <c r="EW33" s="190">
        <v>0</v>
      </c>
      <c r="EX33" s="190">
        <v>0</v>
      </c>
      <c r="EY33" s="190">
        <v>0</v>
      </c>
      <c r="EZ33" s="190"/>
      <c r="FA33" s="190"/>
      <c r="FB33" s="190"/>
      <c r="FC33" s="190">
        <v>0</v>
      </c>
      <c r="FD33" s="190">
        <v>0</v>
      </c>
      <c r="FE33" s="190"/>
      <c r="FF33" s="177">
        <f t="shared" si="8"/>
        <v>0.65677777777777768</v>
      </c>
      <c r="FG33" s="179">
        <f t="shared" si="9"/>
        <v>10</v>
      </c>
      <c r="FH33" s="218"/>
      <c r="FI33" s="181">
        <v>0</v>
      </c>
      <c r="FJ33" s="181">
        <v>0</v>
      </c>
      <c r="FK33" s="176">
        <v>1.4059999999999999</v>
      </c>
      <c r="FL33" s="194">
        <v>0</v>
      </c>
      <c r="FM33" s="176">
        <v>0</v>
      </c>
      <c r="FN33" s="176">
        <v>2</v>
      </c>
      <c r="FO33" s="176">
        <v>1.5</v>
      </c>
      <c r="FP33" s="176">
        <v>2</v>
      </c>
      <c r="FQ33" s="176">
        <v>0</v>
      </c>
      <c r="FR33" s="177">
        <f t="shared" si="19"/>
        <v>0.76733333333333331</v>
      </c>
      <c r="FS33" s="193">
        <f t="shared" si="10"/>
        <v>7</v>
      </c>
      <c r="FT33" s="446"/>
      <c r="FU33" s="195"/>
      <c r="FV33" s="196"/>
      <c r="FW33" s="197"/>
      <c r="FX33" s="198"/>
      <c r="FY33" s="189">
        <v>0</v>
      </c>
      <c r="FZ33" s="189"/>
      <c r="GA33" s="189"/>
      <c r="GB33" s="190"/>
      <c r="GC33" s="190"/>
      <c r="GD33" s="190"/>
      <c r="GE33" s="190">
        <v>2</v>
      </c>
      <c r="GF33" s="190"/>
      <c r="GG33" s="177">
        <f t="shared" si="11"/>
        <v>1</v>
      </c>
      <c r="GH33" s="178">
        <f t="shared" si="12"/>
        <v>5</v>
      </c>
      <c r="GI33" s="192">
        <v>2</v>
      </c>
      <c r="GJ33" s="192"/>
      <c r="GK33" s="210">
        <f t="shared" si="13"/>
        <v>2</v>
      </c>
      <c r="GL33" s="188"/>
      <c r="GM33" s="189"/>
      <c r="GN33" s="190"/>
      <c r="GO33" s="177" t="e">
        <f t="shared" si="14"/>
        <v>#DIV/0!</v>
      </c>
      <c r="GP33" s="188"/>
      <c r="GQ33" s="189"/>
      <c r="GR33" s="190"/>
      <c r="GS33" s="177" t="e">
        <f t="shared" si="15"/>
        <v>#DIV/0!</v>
      </c>
      <c r="GT33" s="188">
        <v>0</v>
      </c>
      <c r="GU33" s="189">
        <v>3.5</v>
      </c>
      <c r="GV33" s="190">
        <v>5</v>
      </c>
      <c r="GW33" s="190">
        <v>5</v>
      </c>
      <c r="GX33" s="190">
        <v>1.5</v>
      </c>
      <c r="GY33" s="177">
        <f t="shared" si="16"/>
        <v>3</v>
      </c>
      <c r="GZ33" s="188">
        <v>2</v>
      </c>
      <c r="HA33" s="189">
        <v>3</v>
      </c>
      <c r="HB33" s="189">
        <v>3</v>
      </c>
      <c r="HC33" s="190"/>
      <c r="HD33" s="189">
        <v>4.5</v>
      </c>
      <c r="HE33" s="190"/>
      <c r="HF33" s="203">
        <f>AVERAGE(GZ33:HE33)</f>
        <v>3.125</v>
      </c>
      <c r="HG33" s="188">
        <v>0</v>
      </c>
      <c r="HH33" s="189">
        <v>2</v>
      </c>
      <c r="HI33" s="189"/>
      <c r="HJ33" s="190">
        <v>2</v>
      </c>
      <c r="HK33" s="211">
        <v>3.012</v>
      </c>
      <c r="HL33" s="211"/>
      <c r="HM33" s="211"/>
      <c r="HN33" s="212">
        <f t="shared" si="17"/>
        <v>1.7530000000000001</v>
      </c>
      <c r="HO33" s="188"/>
      <c r="HP33" s="190"/>
      <c r="HQ33" s="190"/>
      <c r="HR33" s="190"/>
      <c r="HS33" s="212" t="e">
        <f t="shared" si="18"/>
        <v>#DIV/0!</v>
      </c>
      <c r="HT33" s="183">
        <v>100</v>
      </c>
      <c r="HU33" s="181">
        <v>100</v>
      </c>
      <c r="HV33" s="181"/>
      <c r="HW33" s="176">
        <v>0</v>
      </c>
      <c r="HX33" s="451">
        <v>0</v>
      </c>
      <c r="HY33" s="929">
        <v>6.9509999999999996</v>
      </c>
      <c r="HZ33" s="207">
        <v>8</v>
      </c>
      <c r="IA33" s="208">
        <v>9</v>
      </c>
    </row>
    <row r="34" spans="1:235" ht="12" customHeight="1" x14ac:dyDescent="0.25">
      <c r="A34" s="174">
        <f>uss16ent!A33</f>
        <v>29</v>
      </c>
      <c r="B34" s="175" t="str">
        <f>uss16ent!B33</f>
        <v>AR06024-7-2</v>
      </c>
      <c r="C34" s="176">
        <v>69.349999999999994</v>
      </c>
      <c r="D34" s="176">
        <v>61.4</v>
      </c>
      <c r="E34" s="176"/>
      <c r="F34" s="176">
        <v>60.45</v>
      </c>
      <c r="G34" s="176">
        <v>56.6</v>
      </c>
      <c r="H34" s="176">
        <v>59.4</v>
      </c>
      <c r="I34" s="176">
        <v>101.169</v>
      </c>
      <c r="J34" s="176">
        <v>61.7</v>
      </c>
      <c r="K34" s="176">
        <v>60.3</v>
      </c>
      <c r="L34" s="176">
        <v>56.320378959999999</v>
      </c>
      <c r="M34" s="176">
        <v>61.99012394873742</v>
      </c>
      <c r="N34" s="176">
        <v>53.452576419254811</v>
      </c>
      <c r="O34" s="176">
        <v>45.8879651724138</v>
      </c>
      <c r="P34" s="176">
        <v>38.743530172413791</v>
      </c>
      <c r="Q34" s="176">
        <v>57.834000000000003</v>
      </c>
      <c r="R34" s="176">
        <v>46.6</v>
      </c>
      <c r="S34" s="176">
        <v>48.429535399999999</v>
      </c>
      <c r="T34" s="176"/>
      <c r="U34" s="176"/>
      <c r="V34" s="176">
        <v>33.780073299999998</v>
      </c>
      <c r="W34" s="176"/>
      <c r="X34" s="176">
        <v>51.6</v>
      </c>
      <c r="Y34" s="176">
        <v>48.1</v>
      </c>
      <c r="Z34" s="176">
        <v>51.024999999999999</v>
      </c>
      <c r="AA34" s="176">
        <v>45.784999999999997</v>
      </c>
      <c r="AB34" s="176"/>
      <c r="AC34" s="176"/>
      <c r="AD34" s="177">
        <f t="shared" si="0"/>
        <v>55.710342065372373</v>
      </c>
      <c r="AE34" s="178">
        <f t="shared" si="1"/>
        <v>26</v>
      </c>
      <c r="AF34" s="177">
        <f t="shared" si="2"/>
        <v>55.746633196551727</v>
      </c>
      <c r="AG34" s="179">
        <f t="shared" si="3"/>
        <v>26</v>
      </c>
      <c r="AH34" s="459"/>
      <c r="AI34" s="180">
        <v>61</v>
      </c>
      <c r="AJ34" s="181">
        <v>58</v>
      </c>
      <c r="AK34" s="181"/>
      <c r="AL34" s="176"/>
      <c r="AM34" s="176">
        <v>63.1</v>
      </c>
      <c r="AN34" s="176">
        <v>62.6</v>
      </c>
      <c r="AO34" s="176"/>
      <c r="AP34" s="176"/>
      <c r="AQ34" s="176">
        <v>58.6</v>
      </c>
      <c r="AR34" s="176">
        <v>58.119</v>
      </c>
      <c r="AS34" s="176">
        <v>58.523797999999999</v>
      </c>
      <c r="AT34" s="176">
        <v>62.131714480076326</v>
      </c>
      <c r="AU34" s="176">
        <v>53.741434590068408</v>
      </c>
      <c r="AV34" s="176">
        <v>56.7</v>
      </c>
      <c r="AW34" s="181">
        <v>59.599999999999994</v>
      </c>
      <c r="AX34" s="181">
        <v>54.900000000000006</v>
      </c>
      <c r="AY34" s="176">
        <v>57.151960000000003</v>
      </c>
      <c r="AZ34" s="176">
        <v>60.3</v>
      </c>
      <c r="BA34" s="176">
        <v>57.25</v>
      </c>
      <c r="BB34" s="176"/>
      <c r="BC34" s="176"/>
      <c r="BD34" s="176">
        <v>61.9</v>
      </c>
      <c r="BE34" s="176"/>
      <c r="BF34" s="176">
        <v>60.3</v>
      </c>
      <c r="BG34" s="176"/>
      <c r="BH34" s="176"/>
      <c r="BI34" s="176">
        <v>58.45</v>
      </c>
      <c r="BJ34" s="176">
        <v>60.15</v>
      </c>
      <c r="BK34" s="176"/>
      <c r="BL34" s="177">
        <f>AVERAGE(AI34:BK34)</f>
        <v>59.079889845797091</v>
      </c>
      <c r="BM34" s="178">
        <f t="shared" si="4"/>
        <v>1</v>
      </c>
      <c r="BN34" s="463"/>
      <c r="BO34" s="183">
        <v>106</v>
      </c>
      <c r="BP34" s="176">
        <v>103</v>
      </c>
      <c r="BQ34" s="176"/>
      <c r="BR34" s="176"/>
      <c r="BS34" s="176"/>
      <c r="BT34" s="176">
        <v>97</v>
      </c>
      <c r="BU34" s="176">
        <v>99</v>
      </c>
      <c r="BV34" s="176"/>
      <c r="BW34" s="176">
        <v>129.30799999999999</v>
      </c>
      <c r="BX34" s="176"/>
      <c r="BY34" s="176">
        <v>127</v>
      </c>
      <c r="BZ34" s="176">
        <v>112</v>
      </c>
      <c r="CA34" s="176">
        <v>118.74725608780521</v>
      </c>
      <c r="CB34" s="176">
        <v>110.67921721036873</v>
      </c>
      <c r="CC34" s="176">
        <v>86</v>
      </c>
      <c r="CD34" s="176">
        <v>116</v>
      </c>
      <c r="CE34" s="176">
        <v>113</v>
      </c>
      <c r="CF34" s="176">
        <v>95</v>
      </c>
      <c r="CG34" s="176"/>
      <c r="CH34" s="176">
        <v>110</v>
      </c>
      <c r="CI34" s="209"/>
      <c r="CJ34" s="209">
        <v>120.5</v>
      </c>
      <c r="CK34" s="176">
        <v>110.5</v>
      </c>
      <c r="CL34" s="176"/>
      <c r="CM34" s="176"/>
      <c r="CN34" s="176"/>
      <c r="CO34" s="185">
        <f>AVERAGE(BO34:CN34)</f>
        <v>109.60840458113587</v>
      </c>
      <c r="CP34" s="178">
        <f t="shared" si="5"/>
        <v>14</v>
      </c>
      <c r="CQ34" s="221"/>
      <c r="CR34" s="183"/>
      <c r="CS34" s="181">
        <v>42.666666666666664</v>
      </c>
      <c r="CT34" s="181">
        <v>38.5</v>
      </c>
      <c r="CU34" s="181"/>
      <c r="CV34" s="176"/>
      <c r="CW34" s="176">
        <v>32</v>
      </c>
      <c r="CX34" s="176">
        <v>42</v>
      </c>
      <c r="CY34" s="176">
        <v>45.591000000000001</v>
      </c>
      <c r="CZ34" s="176">
        <v>40</v>
      </c>
      <c r="DA34" s="176">
        <v>33.267015455505458</v>
      </c>
      <c r="DB34" s="176">
        <v>42.273521913965432</v>
      </c>
      <c r="DC34" s="176">
        <v>37</v>
      </c>
      <c r="DD34" s="176">
        <v>40</v>
      </c>
      <c r="DE34" s="176">
        <v>38</v>
      </c>
      <c r="DF34" s="176"/>
      <c r="DG34" s="176"/>
      <c r="DH34" s="176"/>
      <c r="DI34" s="186">
        <v>35</v>
      </c>
      <c r="DJ34" s="176">
        <v>31</v>
      </c>
      <c r="DK34" s="176">
        <v>32</v>
      </c>
      <c r="DL34" s="176"/>
      <c r="DM34" s="176"/>
      <c r="DN34" s="185">
        <f>AVERAGE(CR34:DM34)</f>
        <v>37.807014574009827</v>
      </c>
      <c r="DO34" s="178">
        <f t="shared" si="6"/>
        <v>31</v>
      </c>
      <c r="DP34" s="182"/>
      <c r="DQ34" s="188"/>
      <c r="DR34" s="189">
        <v>0</v>
      </c>
      <c r="DS34" s="189"/>
      <c r="DT34" s="189"/>
      <c r="DU34" s="189">
        <v>1</v>
      </c>
      <c r="DV34" s="190">
        <v>3</v>
      </c>
      <c r="DW34" s="189">
        <v>8</v>
      </c>
      <c r="DX34" s="189">
        <v>3.5</v>
      </c>
      <c r="DY34" s="189">
        <v>2</v>
      </c>
      <c r="DZ34" s="190">
        <v>1.3</v>
      </c>
      <c r="EA34" s="190"/>
      <c r="EB34" s="190"/>
      <c r="EC34" s="190">
        <v>0</v>
      </c>
      <c r="ED34" s="190">
        <v>0</v>
      </c>
      <c r="EE34" s="190">
        <v>0</v>
      </c>
      <c r="EF34" s="176"/>
      <c r="EG34" s="176"/>
      <c r="EH34" s="177">
        <f>AVERAGE(DQ34:EG34)</f>
        <v>1.8800000000000001</v>
      </c>
      <c r="EI34" s="178">
        <f t="shared" si="7"/>
        <v>18</v>
      </c>
      <c r="EJ34" s="182"/>
      <c r="EK34" s="188"/>
      <c r="EL34" s="189"/>
      <c r="EM34" s="189"/>
      <c r="EN34" s="189"/>
      <c r="EO34" s="189"/>
      <c r="EP34" s="192"/>
      <c r="EQ34" s="180"/>
      <c r="ER34" s="804"/>
      <c r="ES34" s="189">
        <v>0</v>
      </c>
      <c r="ET34" s="189">
        <v>0</v>
      </c>
      <c r="EU34" s="190">
        <v>0</v>
      </c>
      <c r="EV34" s="190">
        <v>3.6480000000000001</v>
      </c>
      <c r="EW34" s="190">
        <v>1</v>
      </c>
      <c r="EX34" s="190">
        <v>0</v>
      </c>
      <c r="EY34" s="190">
        <v>3.05</v>
      </c>
      <c r="EZ34" s="190"/>
      <c r="FA34" s="190"/>
      <c r="FB34" s="190"/>
      <c r="FC34" s="190">
        <v>4</v>
      </c>
      <c r="FD34" s="190">
        <v>5</v>
      </c>
      <c r="FE34" s="190"/>
      <c r="FF34" s="177">
        <f t="shared" si="8"/>
        <v>1.8553333333333333</v>
      </c>
      <c r="FG34" s="179">
        <f t="shared" si="9"/>
        <v>24</v>
      </c>
      <c r="FH34" s="218"/>
      <c r="FI34" s="181">
        <v>1</v>
      </c>
      <c r="FJ34" s="181">
        <v>0</v>
      </c>
      <c r="FK34" s="176">
        <v>1.988</v>
      </c>
      <c r="FL34" s="194">
        <v>1</v>
      </c>
      <c r="FM34" s="176">
        <v>0</v>
      </c>
      <c r="FN34" s="176">
        <v>1</v>
      </c>
      <c r="FO34" s="176">
        <v>3</v>
      </c>
      <c r="FP34" s="176">
        <v>3</v>
      </c>
      <c r="FQ34" s="176">
        <v>0</v>
      </c>
      <c r="FR34" s="177">
        <f t="shared" si="19"/>
        <v>1.2208888888888889</v>
      </c>
      <c r="FS34" s="193">
        <f t="shared" si="10"/>
        <v>12</v>
      </c>
      <c r="FT34" s="446"/>
      <c r="FU34" s="195"/>
      <c r="FV34" s="196"/>
      <c r="FW34" s="197"/>
      <c r="FX34" s="198"/>
      <c r="FY34" s="189">
        <v>0</v>
      </c>
      <c r="FZ34" s="189"/>
      <c r="GA34" s="189"/>
      <c r="GB34" s="190"/>
      <c r="GC34" s="190"/>
      <c r="GD34" s="190"/>
      <c r="GE34" s="190">
        <v>6</v>
      </c>
      <c r="GF34" s="190"/>
      <c r="GG34" s="177">
        <f t="shared" ref="GG34:GG36" si="27">AVERAGE(FY34:GF34)</f>
        <v>3</v>
      </c>
      <c r="GH34" s="178">
        <f t="shared" si="12"/>
        <v>24</v>
      </c>
      <c r="GI34" s="192">
        <v>2</v>
      </c>
      <c r="GJ34" s="192"/>
      <c r="GK34" s="210">
        <f t="shared" ref="GK34:GK36" si="28">AVERAGE(GI34,GJ34)</f>
        <v>2</v>
      </c>
      <c r="GL34" s="188"/>
      <c r="GM34" s="189"/>
      <c r="GN34" s="190"/>
      <c r="GO34" s="177" t="e">
        <f t="shared" ref="GO34:GO36" si="29">AVERAGE(GL34:GN34)</f>
        <v>#DIV/0!</v>
      </c>
      <c r="GP34" s="188"/>
      <c r="GQ34" s="189"/>
      <c r="GR34" s="190"/>
      <c r="GS34" s="177" t="e">
        <f t="shared" ref="GS34:GS36" si="30">AVERAGE(GP34:GR34)</f>
        <v>#DIV/0!</v>
      </c>
      <c r="GT34" s="188">
        <v>0</v>
      </c>
      <c r="GU34" s="189">
        <v>1</v>
      </c>
      <c r="GV34" s="190">
        <v>3.5</v>
      </c>
      <c r="GW34" s="190">
        <v>3.3</v>
      </c>
      <c r="GX34" s="190">
        <v>3</v>
      </c>
      <c r="GY34" s="177">
        <f t="shared" ref="GY34:GY36" si="31">AVERAGE(GT34:GX34)</f>
        <v>2.16</v>
      </c>
      <c r="GZ34" s="188">
        <v>2.5</v>
      </c>
      <c r="HA34" s="189">
        <v>3</v>
      </c>
      <c r="HB34" s="189">
        <v>6</v>
      </c>
      <c r="HC34" s="190"/>
      <c r="HD34" s="189">
        <v>3</v>
      </c>
      <c r="HE34" s="190"/>
      <c r="HF34" s="203">
        <f>AVERAGE(GZ34:HE34)</f>
        <v>3.625</v>
      </c>
      <c r="HG34" s="188">
        <v>0</v>
      </c>
      <c r="HH34" s="189">
        <v>1</v>
      </c>
      <c r="HI34" s="189"/>
      <c r="HJ34" s="190">
        <v>1</v>
      </c>
      <c r="HK34" s="211">
        <v>2.0720000000000001</v>
      </c>
      <c r="HL34" s="211"/>
      <c r="HM34" s="211"/>
      <c r="HN34" s="212">
        <f t="shared" ref="HN34:HN36" si="32">AVERAGE(HG34:HM34)</f>
        <v>1.018</v>
      </c>
      <c r="HO34" s="188"/>
      <c r="HP34" s="190"/>
      <c r="HQ34" s="190"/>
      <c r="HR34" s="190"/>
      <c r="HS34" s="212" t="e">
        <f t="shared" ref="HS34:HS36" si="33">AVERAGE(HO34:HR34)</f>
        <v>#DIV/0!</v>
      </c>
      <c r="HT34" s="183">
        <v>0</v>
      </c>
      <c r="HU34" s="181">
        <v>0</v>
      </c>
      <c r="HV34" s="181"/>
      <c r="HW34" s="176">
        <v>0</v>
      </c>
      <c r="HX34" s="451">
        <v>0</v>
      </c>
      <c r="HY34" s="929">
        <v>4.3579999999999997</v>
      </c>
      <c r="HZ34" s="207">
        <v>5</v>
      </c>
      <c r="IA34" s="208">
        <v>3</v>
      </c>
    </row>
    <row r="35" spans="1:235" s="496" customFormat="1" ht="12" customHeight="1" x14ac:dyDescent="0.25">
      <c r="A35" s="466">
        <f>uss16ent!A34</f>
        <v>30</v>
      </c>
      <c r="B35" s="467" t="str">
        <f>uss16ent!B34</f>
        <v>MD09W272-8-4-13-3-15</v>
      </c>
      <c r="C35" s="468">
        <v>74.11</v>
      </c>
      <c r="D35" s="468">
        <v>77.599999999999994</v>
      </c>
      <c r="E35" s="468"/>
      <c r="F35" s="468">
        <v>70</v>
      </c>
      <c r="G35" s="468">
        <v>76.2</v>
      </c>
      <c r="H35" s="468">
        <v>81.3</v>
      </c>
      <c r="I35" s="468">
        <v>123.971</v>
      </c>
      <c r="J35" s="468">
        <v>85.6</v>
      </c>
      <c r="K35" s="468">
        <v>72.400000000000006</v>
      </c>
      <c r="L35" s="468">
        <v>72.705876789999991</v>
      </c>
      <c r="M35" s="468">
        <v>82.757296334934992</v>
      </c>
      <c r="N35" s="468">
        <v>113.8170594391225</v>
      </c>
      <c r="O35" s="468">
        <v>53.071454885057463</v>
      </c>
      <c r="P35" s="468">
        <v>56.663997701149427</v>
      </c>
      <c r="Q35" s="468">
        <v>69.236999999999995</v>
      </c>
      <c r="R35" s="468">
        <v>54.2</v>
      </c>
      <c r="S35" s="468">
        <v>57.1337318</v>
      </c>
      <c r="T35" s="468"/>
      <c r="U35" s="468"/>
      <c r="V35" s="468">
        <v>44.675967</v>
      </c>
      <c r="W35" s="468"/>
      <c r="X35" s="468">
        <v>92.4</v>
      </c>
      <c r="Y35" s="468">
        <v>71.599999999999994</v>
      </c>
      <c r="Z35" s="468">
        <v>71.25</v>
      </c>
      <c r="AA35" s="468">
        <v>56.03</v>
      </c>
      <c r="AB35" s="468"/>
      <c r="AC35" s="468"/>
      <c r="AD35" s="469">
        <f t="shared" si="0"/>
        <v>74.129684950012589</v>
      </c>
      <c r="AE35" s="470">
        <f t="shared" si="1"/>
        <v>4</v>
      </c>
      <c r="AF35" s="469">
        <f t="shared" si="2"/>
        <v>73.175966187643681</v>
      </c>
      <c r="AG35" s="471">
        <f t="shared" si="3"/>
        <v>8</v>
      </c>
      <c r="AH35" s="459"/>
      <c r="AI35" s="472">
        <v>57.6</v>
      </c>
      <c r="AJ35" s="473">
        <v>55.8</v>
      </c>
      <c r="AK35" s="473"/>
      <c r="AL35" s="468"/>
      <c r="AM35" s="468">
        <v>61.3</v>
      </c>
      <c r="AN35" s="468">
        <v>61.9</v>
      </c>
      <c r="AO35" s="468"/>
      <c r="AP35" s="468"/>
      <c r="AQ35" s="468">
        <v>60.4</v>
      </c>
      <c r="AR35" s="468">
        <v>55.106000000000002</v>
      </c>
      <c r="AS35" s="468">
        <v>56.977375000000002</v>
      </c>
      <c r="AT35" s="468">
        <v>54.709783382688514</v>
      </c>
      <c r="AU35" s="468">
        <v>52.923869178871399</v>
      </c>
      <c r="AV35" s="468">
        <v>54.8</v>
      </c>
      <c r="AW35" s="473">
        <v>54.9</v>
      </c>
      <c r="AX35" s="473">
        <v>50.8</v>
      </c>
      <c r="AY35" s="468">
        <v>55.02131</v>
      </c>
      <c r="AZ35" s="468">
        <v>58.4</v>
      </c>
      <c r="BA35" s="468">
        <v>54</v>
      </c>
      <c r="BB35" s="468"/>
      <c r="BC35" s="468"/>
      <c r="BD35" s="468">
        <v>60.65</v>
      </c>
      <c r="BE35" s="468"/>
      <c r="BF35" s="468">
        <v>58.2</v>
      </c>
      <c r="BG35" s="468"/>
      <c r="BH35" s="468"/>
      <c r="BI35" s="468">
        <v>54.85</v>
      </c>
      <c r="BJ35" s="468">
        <v>58.5</v>
      </c>
      <c r="BK35" s="468"/>
      <c r="BL35" s="469">
        <f>AVERAGE(AI35:BK35)</f>
        <v>56.675701976924209</v>
      </c>
      <c r="BM35" s="470">
        <f t="shared" si="4"/>
        <v>14</v>
      </c>
      <c r="BN35" s="474"/>
      <c r="BO35" s="475">
        <v>106</v>
      </c>
      <c r="BP35" s="468">
        <v>103</v>
      </c>
      <c r="BQ35" s="468"/>
      <c r="BR35" s="468"/>
      <c r="BS35" s="468"/>
      <c r="BT35" s="468">
        <v>96</v>
      </c>
      <c r="BU35" s="468">
        <v>102</v>
      </c>
      <c r="BV35" s="468"/>
      <c r="BW35" s="468">
        <v>130.25899999999999</v>
      </c>
      <c r="BX35" s="468"/>
      <c r="BY35" s="468">
        <v>127</v>
      </c>
      <c r="BZ35" s="468">
        <v>110.5</v>
      </c>
      <c r="CA35" s="468">
        <v>118.12357143032963</v>
      </c>
      <c r="CB35" s="468">
        <v>111.56606715377529</v>
      </c>
      <c r="CC35" s="468">
        <v>87.5</v>
      </c>
      <c r="CD35" s="468">
        <v>116</v>
      </c>
      <c r="CE35" s="468">
        <v>111.3</v>
      </c>
      <c r="CF35" s="468">
        <v>97</v>
      </c>
      <c r="CG35" s="468"/>
      <c r="CH35" s="468">
        <v>112</v>
      </c>
      <c r="CI35" s="468"/>
      <c r="CJ35" s="468">
        <v>121</v>
      </c>
      <c r="CK35" s="468">
        <v>110</v>
      </c>
      <c r="CL35" s="468"/>
      <c r="CM35" s="468"/>
      <c r="CN35" s="468"/>
      <c r="CO35" s="476">
        <f>AVERAGE(BO35:CN35)</f>
        <v>109.95303991150656</v>
      </c>
      <c r="CP35" s="470">
        <f t="shared" si="5"/>
        <v>17</v>
      </c>
      <c r="CQ35" s="221"/>
      <c r="CR35" s="475"/>
      <c r="CS35" s="473">
        <v>33</v>
      </c>
      <c r="CT35" s="473">
        <v>32.5</v>
      </c>
      <c r="CU35" s="473"/>
      <c r="CV35" s="468"/>
      <c r="CW35" s="468">
        <v>29</v>
      </c>
      <c r="CX35" s="468">
        <v>36</v>
      </c>
      <c r="CY35" s="468">
        <v>41.136000000000003</v>
      </c>
      <c r="CZ35" s="468">
        <v>36</v>
      </c>
      <c r="DA35" s="468">
        <v>27.990850754314341</v>
      </c>
      <c r="DB35" s="468">
        <v>36.183507563655382</v>
      </c>
      <c r="DC35" s="468">
        <v>34</v>
      </c>
      <c r="DD35" s="468">
        <v>36</v>
      </c>
      <c r="DE35" s="468">
        <v>33</v>
      </c>
      <c r="DF35" s="468"/>
      <c r="DG35" s="468"/>
      <c r="DH35" s="468"/>
      <c r="DI35" s="477">
        <v>33</v>
      </c>
      <c r="DJ35" s="468">
        <v>27</v>
      </c>
      <c r="DK35" s="468">
        <v>29</v>
      </c>
      <c r="DL35" s="468"/>
      <c r="DM35" s="468"/>
      <c r="DN35" s="476">
        <f>AVERAGE(CR35:DM35)</f>
        <v>33.129311308426409</v>
      </c>
      <c r="DO35" s="470">
        <f t="shared" si="6"/>
        <v>6</v>
      </c>
      <c r="DP35" s="474"/>
      <c r="DQ35" s="478"/>
      <c r="DR35" s="479">
        <v>0</v>
      </c>
      <c r="DS35" s="479"/>
      <c r="DT35" s="479"/>
      <c r="DU35" s="479">
        <v>1</v>
      </c>
      <c r="DV35" s="480">
        <v>3</v>
      </c>
      <c r="DW35" s="479">
        <v>0</v>
      </c>
      <c r="DX35" s="479">
        <v>3</v>
      </c>
      <c r="DY35" s="479">
        <v>2</v>
      </c>
      <c r="DZ35" s="480">
        <v>2</v>
      </c>
      <c r="EA35" s="480"/>
      <c r="EB35" s="480"/>
      <c r="EC35" s="480">
        <v>0</v>
      </c>
      <c r="ED35" s="480">
        <v>0.5</v>
      </c>
      <c r="EE35" s="480">
        <v>0</v>
      </c>
      <c r="EF35" s="468"/>
      <c r="EG35" s="468"/>
      <c r="EH35" s="469">
        <f>AVERAGE(DQ35:EG35)</f>
        <v>1.1499999999999999</v>
      </c>
      <c r="EI35" s="470">
        <f t="shared" si="7"/>
        <v>6</v>
      </c>
      <c r="EJ35" s="474"/>
      <c r="EK35" s="478"/>
      <c r="EL35" s="479"/>
      <c r="EM35" s="479"/>
      <c r="EN35" s="479"/>
      <c r="EO35" s="479"/>
      <c r="EP35" s="481"/>
      <c r="EQ35" s="472"/>
      <c r="ER35" s="805"/>
      <c r="ES35" s="479">
        <v>0</v>
      </c>
      <c r="ET35" s="479">
        <v>2</v>
      </c>
      <c r="EU35" s="480">
        <v>0</v>
      </c>
      <c r="EV35" s="480">
        <v>1.748</v>
      </c>
      <c r="EW35" s="480">
        <v>0</v>
      </c>
      <c r="EX35" s="480">
        <v>0</v>
      </c>
      <c r="EY35" s="480">
        <v>0</v>
      </c>
      <c r="EZ35" s="480"/>
      <c r="FA35" s="480"/>
      <c r="FB35" s="480"/>
      <c r="FC35" s="480">
        <v>0</v>
      </c>
      <c r="FD35" s="480">
        <v>0</v>
      </c>
      <c r="FE35" s="480"/>
      <c r="FF35" s="469">
        <f t="shared" si="8"/>
        <v>0.41644444444444445</v>
      </c>
      <c r="FG35" s="471">
        <f t="shared" si="9"/>
        <v>7</v>
      </c>
      <c r="FH35" s="218"/>
      <c r="FI35" s="473">
        <v>0</v>
      </c>
      <c r="FJ35" s="473">
        <v>0</v>
      </c>
      <c r="FK35" s="468">
        <v>1.5940000000000001</v>
      </c>
      <c r="FL35" s="484">
        <v>0</v>
      </c>
      <c r="FM35" s="468">
        <v>0.27500000000000002</v>
      </c>
      <c r="FN35" s="468">
        <v>1</v>
      </c>
      <c r="FO35" s="468">
        <v>2.5</v>
      </c>
      <c r="FP35" s="468">
        <v>2</v>
      </c>
      <c r="FQ35" s="468">
        <v>0.2</v>
      </c>
      <c r="FR35" s="469">
        <f t="shared" si="19"/>
        <v>0.84099999999999997</v>
      </c>
      <c r="FS35" s="482">
        <f t="shared" si="10"/>
        <v>8</v>
      </c>
      <c r="FT35" s="483"/>
      <c r="FU35" s="485"/>
      <c r="FV35" s="486"/>
      <c r="FW35" s="487"/>
      <c r="FX35" s="488"/>
      <c r="FY35" s="479">
        <v>0</v>
      </c>
      <c r="FZ35" s="479"/>
      <c r="GA35" s="479"/>
      <c r="GB35" s="480"/>
      <c r="GC35" s="480"/>
      <c r="GD35" s="480"/>
      <c r="GE35" s="480">
        <v>4.5</v>
      </c>
      <c r="GF35" s="480"/>
      <c r="GG35" s="469">
        <f t="shared" si="27"/>
        <v>2.25</v>
      </c>
      <c r="GH35" s="470">
        <f t="shared" si="12"/>
        <v>18</v>
      </c>
      <c r="GI35" s="481">
        <v>1.5</v>
      </c>
      <c r="GJ35" s="481"/>
      <c r="GK35" s="489">
        <f t="shared" si="28"/>
        <v>1.5</v>
      </c>
      <c r="GL35" s="478"/>
      <c r="GM35" s="479"/>
      <c r="GN35" s="480"/>
      <c r="GO35" s="469" t="e">
        <f t="shared" si="29"/>
        <v>#DIV/0!</v>
      </c>
      <c r="GP35" s="478"/>
      <c r="GQ35" s="479"/>
      <c r="GR35" s="480"/>
      <c r="GS35" s="469" t="e">
        <f t="shared" si="30"/>
        <v>#DIV/0!</v>
      </c>
      <c r="GT35" s="478">
        <v>0</v>
      </c>
      <c r="GU35" s="479">
        <v>3</v>
      </c>
      <c r="GV35" s="480">
        <v>4.5</v>
      </c>
      <c r="GW35" s="480">
        <v>3</v>
      </c>
      <c r="GX35" s="480">
        <v>2</v>
      </c>
      <c r="GY35" s="469">
        <f t="shared" si="31"/>
        <v>2.5</v>
      </c>
      <c r="GZ35" s="478">
        <v>1.5</v>
      </c>
      <c r="HA35" s="479">
        <v>2</v>
      </c>
      <c r="HB35" s="479">
        <v>5</v>
      </c>
      <c r="HC35" s="480"/>
      <c r="HD35" s="479">
        <v>4.5</v>
      </c>
      <c r="HE35" s="480"/>
      <c r="HF35" s="490">
        <f>AVERAGE(GZ35:HE35)</f>
        <v>3.25</v>
      </c>
      <c r="HG35" s="478">
        <v>0</v>
      </c>
      <c r="HH35" s="479">
        <v>0</v>
      </c>
      <c r="HI35" s="479"/>
      <c r="HJ35" s="480">
        <v>2</v>
      </c>
      <c r="HK35" s="491">
        <v>1.679</v>
      </c>
      <c r="HL35" s="491"/>
      <c r="HM35" s="491"/>
      <c r="HN35" s="492">
        <f t="shared" si="32"/>
        <v>0.91975000000000007</v>
      </c>
      <c r="HO35" s="478"/>
      <c r="HP35" s="480"/>
      <c r="HQ35" s="480"/>
      <c r="HR35" s="480"/>
      <c r="HS35" s="492" t="e">
        <f t="shared" si="33"/>
        <v>#DIV/0!</v>
      </c>
      <c r="HT35" s="475">
        <v>0</v>
      </c>
      <c r="HU35" s="473">
        <v>100</v>
      </c>
      <c r="HV35" s="473"/>
      <c r="HW35" s="468">
        <v>0</v>
      </c>
      <c r="HX35" s="493">
        <v>0</v>
      </c>
      <c r="HY35" s="930">
        <v>4.3330000000000002</v>
      </c>
      <c r="HZ35" s="494">
        <v>6</v>
      </c>
      <c r="IA35" s="495">
        <v>3</v>
      </c>
    </row>
    <row r="36" spans="1:235" ht="12" customHeight="1" x14ac:dyDescent="0.25">
      <c r="A36" s="174">
        <f>uss16ent!A35</f>
        <v>31</v>
      </c>
      <c r="B36" s="175" t="str">
        <f>uss16ent!B35</f>
        <v>MD09W272-8-4-14-6</v>
      </c>
      <c r="C36" s="176">
        <v>89.4</v>
      </c>
      <c r="D36" s="176">
        <v>81.5</v>
      </c>
      <c r="E36" s="176"/>
      <c r="F36" s="176">
        <v>60.15</v>
      </c>
      <c r="G36" s="176">
        <v>75.7</v>
      </c>
      <c r="H36" s="176">
        <v>92</v>
      </c>
      <c r="I36" s="176">
        <v>124.46</v>
      </c>
      <c r="J36" s="176">
        <v>84</v>
      </c>
      <c r="K36" s="176">
        <v>70.099999999999994</v>
      </c>
      <c r="L36" s="176">
        <v>77.019381710000005</v>
      </c>
      <c r="M36" s="176">
        <v>66.865997431405276</v>
      </c>
      <c r="N36" s="176">
        <v>85.63571392363805</v>
      </c>
      <c r="O36" s="176">
        <v>48.097085080459763</v>
      </c>
      <c r="P36" s="176">
        <v>56.447017241379314</v>
      </c>
      <c r="Q36" s="176">
        <v>66.78</v>
      </c>
      <c r="R36" s="176">
        <v>52.4</v>
      </c>
      <c r="S36" s="176">
        <v>56.746468900000004</v>
      </c>
      <c r="T36" s="176"/>
      <c r="U36" s="176"/>
      <c r="V36" s="176">
        <v>38.817780300000003</v>
      </c>
      <c r="W36" s="176"/>
      <c r="X36" s="176">
        <v>96.8</v>
      </c>
      <c r="Y36" s="176">
        <v>60.1</v>
      </c>
      <c r="Z36" s="176">
        <v>79.004999999999995</v>
      </c>
      <c r="AA36" s="176">
        <v>59.73</v>
      </c>
      <c r="AB36" s="176"/>
      <c r="AC36" s="176"/>
      <c r="AD36" s="177">
        <f t="shared" si="0"/>
        <v>72.464497361280124</v>
      </c>
      <c r="AE36" s="178">
        <f t="shared" si="1"/>
        <v>9</v>
      </c>
      <c r="AF36" s="177">
        <f t="shared" si="2"/>
        <v>76.092935767672415</v>
      </c>
      <c r="AG36" s="179">
        <f t="shared" si="3"/>
        <v>4</v>
      </c>
      <c r="AH36" s="459"/>
      <c r="AI36" s="180">
        <v>57.6</v>
      </c>
      <c r="AJ36" s="181">
        <v>55.5</v>
      </c>
      <c r="AK36" s="181"/>
      <c r="AL36" s="176"/>
      <c r="AM36" s="176">
        <v>60.9</v>
      </c>
      <c r="AN36" s="176">
        <v>61.3</v>
      </c>
      <c r="AO36" s="176"/>
      <c r="AP36" s="176"/>
      <c r="AQ36" s="176">
        <v>58.3</v>
      </c>
      <c r="AR36" s="176">
        <v>54.110999999999997</v>
      </c>
      <c r="AS36" s="176">
        <v>60.072080499999998</v>
      </c>
      <c r="AT36" s="176">
        <v>54.760661331775815</v>
      </c>
      <c r="AU36" s="176">
        <v>52.608402694756649</v>
      </c>
      <c r="AV36" s="176">
        <v>53.6</v>
      </c>
      <c r="AW36" s="181">
        <v>53.25</v>
      </c>
      <c r="AX36" s="181">
        <v>48.2</v>
      </c>
      <c r="AY36" s="176">
        <v>54.702030000000001</v>
      </c>
      <c r="AZ36" s="176">
        <v>58</v>
      </c>
      <c r="BA36" s="176">
        <v>54.25</v>
      </c>
      <c r="BB36" s="176"/>
      <c r="BC36" s="176"/>
      <c r="BD36" s="176">
        <v>59.85</v>
      </c>
      <c r="BE36" s="176"/>
      <c r="BF36" s="176">
        <v>58</v>
      </c>
      <c r="BG36" s="176"/>
      <c r="BH36" s="176"/>
      <c r="BI36" s="176">
        <v>53.75</v>
      </c>
      <c r="BJ36" s="176">
        <v>57.15</v>
      </c>
      <c r="BK36" s="176"/>
      <c r="BL36" s="177">
        <f>AVERAGE(AI36:BK36)</f>
        <v>56.100219711922769</v>
      </c>
      <c r="BM36" s="178">
        <f t="shared" si="4"/>
        <v>21</v>
      </c>
      <c r="BN36" s="463"/>
      <c r="BO36" s="183">
        <v>108</v>
      </c>
      <c r="BP36" s="176">
        <v>105</v>
      </c>
      <c r="BQ36" s="176"/>
      <c r="BR36" s="176"/>
      <c r="BS36" s="176"/>
      <c r="BT36" s="176">
        <v>98</v>
      </c>
      <c r="BU36" s="176">
        <v>104</v>
      </c>
      <c r="BV36" s="176"/>
      <c r="BW36" s="176">
        <v>129.71600000000001</v>
      </c>
      <c r="BX36" s="176"/>
      <c r="BY36" s="176">
        <v>127</v>
      </c>
      <c r="BZ36" s="176">
        <v>112.5</v>
      </c>
      <c r="CA36" s="176">
        <v>118.50207993344212</v>
      </c>
      <c r="CB36" s="176">
        <v>110.13359164380405</v>
      </c>
      <c r="CC36" s="176">
        <v>96</v>
      </c>
      <c r="CD36" s="176">
        <v>116</v>
      </c>
      <c r="CE36" s="176">
        <v>111.7</v>
      </c>
      <c r="CF36" s="176">
        <v>99</v>
      </c>
      <c r="CG36" s="176"/>
      <c r="CH36" s="176">
        <v>113</v>
      </c>
      <c r="CI36" s="209"/>
      <c r="CJ36" s="209">
        <v>123</v>
      </c>
      <c r="CK36" s="176">
        <v>112</v>
      </c>
      <c r="CL36" s="176"/>
      <c r="CM36" s="176"/>
      <c r="CN36" s="176"/>
      <c r="CO36" s="185">
        <f>AVERAGE(BO36:CN36)</f>
        <v>111.47197947357789</v>
      </c>
      <c r="CP36" s="178">
        <f t="shared" si="5"/>
        <v>21</v>
      </c>
      <c r="CQ36" s="221"/>
      <c r="CR36" s="183"/>
      <c r="CS36" s="181">
        <v>34.666666666666664</v>
      </c>
      <c r="CT36" s="181">
        <v>30.5</v>
      </c>
      <c r="CU36" s="181"/>
      <c r="CV36" s="176"/>
      <c r="CW36" s="176">
        <v>32</v>
      </c>
      <c r="CX36" s="176">
        <v>37</v>
      </c>
      <c r="CY36" s="176">
        <v>41.91</v>
      </c>
      <c r="CZ36" s="176">
        <v>37</v>
      </c>
      <c r="DA36" s="176">
        <v>27.760535662858778</v>
      </c>
      <c r="DB36" s="176">
        <v>36.125766642134131</v>
      </c>
      <c r="DC36" s="176">
        <v>34</v>
      </c>
      <c r="DD36" s="176">
        <v>35</v>
      </c>
      <c r="DE36" s="176">
        <v>30</v>
      </c>
      <c r="DF36" s="176"/>
      <c r="DG36" s="176"/>
      <c r="DH36" s="176"/>
      <c r="DI36" s="186">
        <v>33</v>
      </c>
      <c r="DJ36" s="176">
        <v>25.5</v>
      </c>
      <c r="DK36" s="176">
        <v>27.5</v>
      </c>
      <c r="DL36" s="176"/>
      <c r="DM36" s="176"/>
      <c r="DN36" s="185">
        <f>AVERAGE(CR36:DM36)</f>
        <v>32.997354926547111</v>
      </c>
      <c r="DO36" s="178">
        <f t="shared" si="6"/>
        <v>4</v>
      </c>
      <c r="DP36" s="182"/>
      <c r="DQ36" s="188"/>
      <c r="DR36" s="189">
        <v>0</v>
      </c>
      <c r="DS36" s="189"/>
      <c r="DT36" s="189"/>
      <c r="DU36" s="189">
        <v>1</v>
      </c>
      <c r="DV36" s="190">
        <v>5</v>
      </c>
      <c r="DW36" s="189">
        <v>0</v>
      </c>
      <c r="DX36" s="189">
        <v>3.5</v>
      </c>
      <c r="DY36" s="189">
        <v>1.5</v>
      </c>
      <c r="DZ36" s="190">
        <v>1</v>
      </c>
      <c r="EA36" s="190"/>
      <c r="EB36" s="190"/>
      <c r="EC36" s="190">
        <v>0</v>
      </c>
      <c r="ED36" s="190">
        <v>1.5</v>
      </c>
      <c r="EE36" s="190">
        <v>0</v>
      </c>
      <c r="EF36" s="176"/>
      <c r="EG36" s="176"/>
      <c r="EH36" s="177">
        <f>AVERAGE(DQ36:EG36)</f>
        <v>1.35</v>
      </c>
      <c r="EI36" s="178">
        <f t="shared" si="7"/>
        <v>11</v>
      </c>
      <c r="EJ36" s="182"/>
      <c r="EK36" s="188"/>
      <c r="EL36" s="189"/>
      <c r="EM36" s="189"/>
      <c r="EN36" s="189"/>
      <c r="EO36" s="189"/>
      <c r="EP36" s="192"/>
      <c r="EQ36" s="180"/>
      <c r="ER36" s="804"/>
      <c r="ES36" s="189">
        <v>0</v>
      </c>
      <c r="ET36" s="189">
        <v>0</v>
      </c>
      <c r="EU36" s="190">
        <v>0</v>
      </c>
      <c r="EV36" s="190">
        <v>1.4470000000000001</v>
      </c>
      <c r="EW36" s="190">
        <v>0</v>
      </c>
      <c r="EX36" s="190">
        <v>0</v>
      </c>
      <c r="EY36" s="190">
        <v>0</v>
      </c>
      <c r="EZ36" s="190"/>
      <c r="FA36" s="190"/>
      <c r="FB36" s="190"/>
      <c r="FC36" s="190">
        <v>0</v>
      </c>
      <c r="FD36" s="190">
        <v>0</v>
      </c>
      <c r="FE36" s="190"/>
      <c r="FF36" s="177">
        <f t="shared" si="8"/>
        <v>0.1607777777777778</v>
      </c>
      <c r="FG36" s="179">
        <f t="shared" si="9"/>
        <v>3</v>
      </c>
      <c r="FH36" s="218"/>
      <c r="FI36" s="181">
        <v>0</v>
      </c>
      <c r="FJ36" s="181">
        <v>0</v>
      </c>
      <c r="FK36" s="176">
        <v>1.952</v>
      </c>
      <c r="FL36" s="194">
        <v>0</v>
      </c>
      <c r="FM36" s="176">
        <v>2.5000000000000001E-2</v>
      </c>
      <c r="FN36" s="176">
        <v>1</v>
      </c>
      <c r="FO36" s="176">
        <v>1.5</v>
      </c>
      <c r="FP36" s="176">
        <v>1</v>
      </c>
      <c r="FQ36" s="176">
        <v>0.30000000000000004</v>
      </c>
      <c r="FR36" s="177">
        <f t="shared" si="19"/>
        <v>0.64188888888888895</v>
      </c>
      <c r="FS36" s="193">
        <f t="shared" si="10"/>
        <v>5</v>
      </c>
      <c r="FT36" s="446"/>
      <c r="FU36" s="195"/>
      <c r="FV36" s="196"/>
      <c r="FW36" s="197"/>
      <c r="FX36" s="198"/>
      <c r="FY36" s="189">
        <v>0</v>
      </c>
      <c r="FZ36" s="189"/>
      <c r="GA36" s="189"/>
      <c r="GB36" s="190"/>
      <c r="GC36" s="190"/>
      <c r="GD36" s="190"/>
      <c r="GE36" s="190">
        <v>4</v>
      </c>
      <c r="GF36" s="190"/>
      <c r="GG36" s="177">
        <f t="shared" si="27"/>
        <v>2</v>
      </c>
      <c r="GH36" s="178">
        <f t="shared" si="12"/>
        <v>14</v>
      </c>
      <c r="GI36" s="192">
        <v>1</v>
      </c>
      <c r="GJ36" s="192"/>
      <c r="GK36" s="210">
        <f t="shared" si="28"/>
        <v>1</v>
      </c>
      <c r="GL36" s="188"/>
      <c r="GM36" s="189"/>
      <c r="GN36" s="190"/>
      <c r="GO36" s="177" t="e">
        <f t="shared" si="29"/>
        <v>#DIV/0!</v>
      </c>
      <c r="GP36" s="188"/>
      <c r="GQ36" s="189"/>
      <c r="GR36" s="190"/>
      <c r="GS36" s="177" t="e">
        <f t="shared" si="30"/>
        <v>#DIV/0!</v>
      </c>
      <c r="GT36" s="188">
        <v>1</v>
      </c>
      <c r="GU36" s="189">
        <v>2</v>
      </c>
      <c r="GV36" s="190">
        <v>3.5</v>
      </c>
      <c r="GW36" s="190">
        <v>2</v>
      </c>
      <c r="GX36" s="190">
        <v>2</v>
      </c>
      <c r="GY36" s="177">
        <f t="shared" si="31"/>
        <v>2.1</v>
      </c>
      <c r="GZ36" s="188">
        <v>1.5</v>
      </c>
      <c r="HA36" s="189">
        <v>2</v>
      </c>
      <c r="HB36" s="189">
        <v>4</v>
      </c>
      <c r="HC36" s="190"/>
      <c r="HD36" s="189">
        <v>4</v>
      </c>
      <c r="HE36" s="190"/>
      <c r="HF36" s="203">
        <f>AVERAGE(GZ36:HE36)</f>
        <v>2.875</v>
      </c>
      <c r="HG36" s="188">
        <v>0</v>
      </c>
      <c r="HH36" s="189">
        <v>0</v>
      </c>
      <c r="HI36" s="189"/>
      <c r="HJ36" s="190">
        <v>1</v>
      </c>
      <c r="HK36" s="211">
        <v>1.667</v>
      </c>
      <c r="HL36" s="211"/>
      <c r="HM36" s="211"/>
      <c r="HN36" s="212">
        <f t="shared" si="32"/>
        <v>0.66674999999999995</v>
      </c>
      <c r="HO36" s="188"/>
      <c r="HP36" s="190"/>
      <c r="HQ36" s="190"/>
      <c r="HR36" s="190"/>
      <c r="HS36" s="212" t="e">
        <f t="shared" si="33"/>
        <v>#DIV/0!</v>
      </c>
      <c r="HT36" s="183">
        <v>0</v>
      </c>
      <c r="HU36" s="181">
        <v>100</v>
      </c>
      <c r="HV36" s="181"/>
      <c r="HW36" s="176">
        <v>0</v>
      </c>
      <c r="HX36" s="451">
        <v>0</v>
      </c>
      <c r="HY36" s="929">
        <v>3</v>
      </c>
      <c r="HZ36" s="207">
        <v>5</v>
      </c>
      <c r="IA36" s="208">
        <v>2.5</v>
      </c>
    </row>
    <row r="37" spans="1:235" ht="12" customHeight="1" x14ac:dyDescent="0.25">
      <c r="A37" s="174">
        <f>uss16ent!A36</f>
        <v>32</v>
      </c>
      <c r="B37" s="175" t="str">
        <f>uss16ent!B36</f>
        <v>MD09W272-8-4-14-8</v>
      </c>
      <c r="C37" s="176">
        <v>79.8</v>
      </c>
      <c r="D37" s="176">
        <v>76.2</v>
      </c>
      <c r="E37" s="176"/>
      <c r="F37" s="176">
        <v>84.4</v>
      </c>
      <c r="G37" s="176">
        <v>76.900000000000006</v>
      </c>
      <c r="H37" s="176">
        <v>87.2</v>
      </c>
      <c r="I37" s="176">
        <v>119.78400000000001</v>
      </c>
      <c r="J37" s="176">
        <v>88.9</v>
      </c>
      <c r="K37" s="176">
        <v>68.5</v>
      </c>
      <c r="L37" s="176">
        <v>72.917767584999993</v>
      </c>
      <c r="M37" s="176">
        <v>57.588999799390599</v>
      </c>
      <c r="N37" s="176">
        <v>78.379629478174621</v>
      </c>
      <c r="O37" s="176">
        <v>49.919833091954018</v>
      </c>
      <c r="P37" s="176">
        <v>55.869258620689664</v>
      </c>
      <c r="Q37" s="176">
        <v>66.906000000000006</v>
      </c>
      <c r="R37" s="176">
        <v>66.8</v>
      </c>
      <c r="S37" s="176">
        <v>65.015956599999996</v>
      </c>
      <c r="T37" s="176"/>
      <c r="U37" s="176"/>
      <c r="V37" s="176">
        <v>40.713655600000003</v>
      </c>
      <c r="W37" s="176"/>
      <c r="X37" s="176">
        <v>102.7</v>
      </c>
      <c r="Y37" s="176">
        <v>62.3</v>
      </c>
      <c r="Z37" s="176">
        <v>72.95</v>
      </c>
      <c r="AA37" s="176">
        <v>63.6</v>
      </c>
      <c r="AB37" s="176"/>
      <c r="AC37" s="176"/>
      <c r="AD37" s="177">
        <f t="shared" si="0"/>
        <v>73.206909560724228</v>
      </c>
      <c r="AE37" s="178">
        <f t="shared" si="1"/>
        <v>7</v>
      </c>
      <c r="AF37" s="177">
        <f t="shared" si="2"/>
        <v>78.510651902586218</v>
      </c>
      <c r="AG37" s="179">
        <f t="shared" si="3"/>
        <v>1</v>
      </c>
      <c r="AH37" s="459"/>
      <c r="AI37" s="180">
        <v>57.1</v>
      </c>
      <c r="AJ37" s="181">
        <v>54.3</v>
      </c>
      <c r="AK37" s="181"/>
      <c r="AL37" s="176"/>
      <c r="AM37" s="176">
        <v>60.9</v>
      </c>
      <c r="AN37" s="176">
        <v>61.1</v>
      </c>
      <c r="AO37" s="176"/>
      <c r="AP37" s="176"/>
      <c r="AQ37" s="176">
        <v>58.7</v>
      </c>
      <c r="AR37" s="176">
        <v>53.591000000000001</v>
      </c>
      <c r="AS37" s="176">
        <v>55.322216000000004</v>
      </c>
      <c r="AT37" s="176">
        <v>52.375591784857939</v>
      </c>
      <c r="AU37" s="176">
        <v>51.829134144505673</v>
      </c>
      <c r="AV37" s="176">
        <v>54.2</v>
      </c>
      <c r="AW37" s="181">
        <v>52.75</v>
      </c>
      <c r="AX37" s="181">
        <v>51.099999999999994</v>
      </c>
      <c r="AY37" s="176">
        <v>52.480150000000002</v>
      </c>
      <c r="AZ37" s="176">
        <v>58</v>
      </c>
      <c r="BA37" s="176">
        <v>54.75</v>
      </c>
      <c r="BB37" s="176"/>
      <c r="BC37" s="176"/>
      <c r="BD37" s="176">
        <v>59.6</v>
      </c>
      <c r="BE37" s="176"/>
      <c r="BF37" s="176">
        <v>57.6</v>
      </c>
      <c r="BG37" s="176"/>
      <c r="BH37" s="176"/>
      <c r="BI37" s="176">
        <v>53.65</v>
      </c>
      <c r="BJ37" s="176">
        <v>57.95</v>
      </c>
      <c r="BK37" s="176"/>
      <c r="BL37" s="177">
        <f>AVERAGE(AI37:BK37)</f>
        <v>55.647267996282295</v>
      </c>
      <c r="BM37" s="178">
        <f t="shared" si="4"/>
        <v>23</v>
      </c>
      <c r="BN37" s="463"/>
      <c r="BO37" s="183">
        <v>107</v>
      </c>
      <c r="BP37" s="176">
        <v>104</v>
      </c>
      <c r="BQ37" s="176"/>
      <c r="BR37" s="176"/>
      <c r="BS37" s="176"/>
      <c r="BT37" s="176">
        <v>99</v>
      </c>
      <c r="BU37" s="176">
        <v>104</v>
      </c>
      <c r="BV37" s="176"/>
      <c r="BW37" s="176">
        <v>130.39599999999999</v>
      </c>
      <c r="BX37" s="176"/>
      <c r="BY37" s="176">
        <v>127</v>
      </c>
      <c r="BZ37" s="176">
        <v>111.5</v>
      </c>
      <c r="CA37" s="176">
        <v>119.66953919013051</v>
      </c>
      <c r="CB37" s="176">
        <v>111.52612490855043</v>
      </c>
      <c r="CC37" s="176">
        <v>94.5</v>
      </c>
      <c r="CD37" s="176">
        <v>115</v>
      </c>
      <c r="CE37" s="176">
        <v>112</v>
      </c>
      <c r="CF37" s="176">
        <v>101</v>
      </c>
      <c r="CG37" s="176"/>
      <c r="CH37" s="176">
        <v>113</v>
      </c>
      <c r="CI37" s="209"/>
      <c r="CJ37" s="209">
        <v>122.5</v>
      </c>
      <c r="CK37" s="176">
        <v>111.5</v>
      </c>
      <c r="CL37" s="176"/>
      <c r="CM37" s="176"/>
      <c r="CN37" s="176"/>
      <c r="CO37" s="185">
        <f>AVERAGE(BO37:CN37)</f>
        <v>111.47447900616756</v>
      </c>
      <c r="CP37" s="178">
        <f t="shared" si="5"/>
        <v>22</v>
      </c>
      <c r="CQ37" s="221"/>
      <c r="CR37" s="183"/>
      <c r="CS37" s="181">
        <v>35</v>
      </c>
      <c r="CT37" s="181">
        <v>32</v>
      </c>
      <c r="CU37" s="181"/>
      <c r="CV37" s="176"/>
      <c r="CW37" s="176">
        <v>33</v>
      </c>
      <c r="CX37" s="176">
        <v>36</v>
      </c>
      <c r="CY37" s="176">
        <v>41.348999999999997</v>
      </c>
      <c r="CZ37" s="176">
        <v>38</v>
      </c>
      <c r="DA37" s="176">
        <v>39.124585551723833</v>
      </c>
      <c r="DB37" s="176">
        <v>36.145158021609966</v>
      </c>
      <c r="DC37" s="176">
        <v>36</v>
      </c>
      <c r="DD37" s="176">
        <v>36</v>
      </c>
      <c r="DE37" s="176">
        <v>30</v>
      </c>
      <c r="DF37" s="176"/>
      <c r="DG37" s="176"/>
      <c r="DH37" s="176"/>
      <c r="DI37" s="186">
        <v>35</v>
      </c>
      <c r="DJ37" s="176">
        <v>28</v>
      </c>
      <c r="DK37" s="176">
        <v>28.5</v>
      </c>
      <c r="DL37" s="176"/>
      <c r="DM37" s="176"/>
      <c r="DN37" s="185">
        <f>AVERAGE(CR37:DM37)</f>
        <v>34.579910255238126</v>
      </c>
      <c r="DO37" s="178">
        <f t="shared" si="6"/>
        <v>13</v>
      </c>
      <c r="DP37" s="182"/>
      <c r="DQ37" s="188"/>
      <c r="DR37" s="189">
        <v>0</v>
      </c>
      <c r="DS37" s="189"/>
      <c r="DT37" s="189"/>
      <c r="DU37" s="189">
        <v>1.667</v>
      </c>
      <c r="DV37" s="190">
        <v>7</v>
      </c>
      <c r="DW37" s="189">
        <v>0</v>
      </c>
      <c r="DX37" s="189">
        <v>3</v>
      </c>
      <c r="DY37" s="189">
        <v>1.5</v>
      </c>
      <c r="DZ37" s="190">
        <v>1.3</v>
      </c>
      <c r="EA37" s="190"/>
      <c r="EB37" s="190"/>
      <c r="EC37" s="190">
        <v>0</v>
      </c>
      <c r="ED37" s="190">
        <v>2</v>
      </c>
      <c r="EE37" s="190">
        <v>0</v>
      </c>
      <c r="EF37" s="176"/>
      <c r="EG37" s="176"/>
      <c r="EH37" s="177">
        <f>AVERAGE(DQ37:EG37)</f>
        <v>1.6466999999999998</v>
      </c>
      <c r="EI37" s="178">
        <f t="shared" si="7"/>
        <v>15</v>
      </c>
      <c r="EJ37" s="182"/>
      <c r="EK37" s="188"/>
      <c r="EL37" s="189"/>
      <c r="EM37" s="189"/>
      <c r="EN37" s="189"/>
      <c r="EO37" s="189"/>
      <c r="EP37" s="192"/>
      <c r="EQ37" s="180"/>
      <c r="ER37" s="804"/>
      <c r="ES37" s="189">
        <v>0</v>
      </c>
      <c r="ET37" s="189">
        <v>0</v>
      </c>
      <c r="EU37" s="190">
        <v>0</v>
      </c>
      <c r="EV37" s="190">
        <v>1.0649999999999999</v>
      </c>
      <c r="EW37" s="190">
        <v>0</v>
      </c>
      <c r="EX37" s="190">
        <v>0</v>
      </c>
      <c r="EY37" s="190">
        <v>0</v>
      </c>
      <c r="EZ37" s="190"/>
      <c r="FA37" s="190"/>
      <c r="FB37" s="190"/>
      <c r="FC37" s="190">
        <v>0</v>
      </c>
      <c r="FD37" s="190">
        <v>0.5</v>
      </c>
      <c r="FE37" s="190"/>
      <c r="FF37" s="177">
        <f t="shared" si="8"/>
        <v>0.17388888888888887</v>
      </c>
      <c r="FG37" s="179">
        <f t="shared" si="9"/>
        <v>5</v>
      </c>
      <c r="FH37" s="218"/>
      <c r="FI37" s="181">
        <v>0</v>
      </c>
      <c r="FJ37" s="181">
        <v>0</v>
      </c>
      <c r="FK37" s="176">
        <v>1.2969999999999999</v>
      </c>
      <c r="FL37" s="194">
        <v>0</v>
      </c>
      <c r="FM37" s="176">
        <v>0.27500000000000002</v>
      </c>
      <c r="FN37" s="176">
        <v>1.5</v>
      </c>
      <c r="FO37" s="176">
        <v>2</v>
      </c>
      <c r="FP37" s="176">
        <v>1</v>
      </c>
      <c r="FQ37" s="176">
        <v>0.1</v>
      </c>
      <c r="FR37" s="177">
        <f t="shared" si="19"/>
        <v>0.68577777777777771</v>
      </c>
      <c r="FS37" s="193">
        <f t="shared" si="10"/>
        <v>6</v>
      </c>
      <c r="FT37" s="446"/>
      <c r="FU37" s="195"/>
      <c r="FV37" s="196"/>
      <c r="FW37" s="197"/>
      <c r="FX37" s="198"/>
      <c r="FY37" s="189">
        <v>0</v>
      </c>
      <c r="FZ37" s="189"/>
      <c r="GA37" s="189"/>
      <c r="GB37" s="190"/>
      <c r="GC37" s="190"/>
      <c r="GD37" s="190"/>
      <c r="GE37" s="190">
        <v>4</v>
      </c>
      <c r="GF37" s="190"/>
      <c r="GG37" s="177">
        <f t="shared" si="11"/>
        <v>2</v>
      </c>
      <c r="GH37" s="178">
        <f t="shared" si="12"/>
        <v>14</v>
      </c>
      <c r="GI37" s="192">
        <v>1.5</v>
      </c>
      <c r="GJ37" s="192"/>
      <c r="GK37" s="210">
        <f t="shared" si="13"/>
        <v>1.5</v>
      </c>
      <c r="GL37" s="188"/>
      <c r="GM37" s="189"/>
      <c r="GN37" s="190"/>
      <c r="GO37" s="177" t="e">
        <f t="shared" si="14"/>
        <v>#DIV/0!</v>
      </c>
      <c r="GP37" s="188"/>
      <c r="GQ37" s="189"/>
      <c r="GR37" s="190"/>
      <c r="GS37" s="177" t="e">
        <f t="shared" si="15"/>
        <v>#DIV/0!</v>
      </c>
      <c r="GT37" s="188">
        <v>0</v>
      </c>
      <c r="GU37" s="189">
        <v>5.5</v>
      </c>
      <c r="GV37" s="190">
        <v>4</v>
      </c>
      <c r="GW37" s="190">
        <v>2.7</v>
      </c>
      <c r="GX37" s="190">
        <v>1</v>
      </c>
      <c r="GY37" s="177">
        <f t="shared" si="16"/>
        <v>2.6399999999999997</v>
      </c>
      <c r="GZ37" s="188">
        <v>2</v>
      </c>
      <c r="HA37" s="189">
        <v>2</v>
      </c>
      <c r="HB37" s="189">
        <v>3</v>
      </c>
      <c r="HC37" s="190"/>
      <c r="HD37" s="189">
        <v>4.5</v>
      </c>
      <c r="HE37" s="190"/>
      <c r="HF37" s="203">
        <f>AVERAGE(GZ37:HE37)</f>
        <v>2.875</v>
      </c>
      <c r="HG37" s="188">
        <v>0</v>
      </c>
      <c r="HH37" s="189">
        <v>1</v>
      </c>
      <c r="HI37" s="189"/>
      <c r="HJ37" s="190">
        <v>1</v>
      </c>
      <c r="HK37" s="211">
        <v>1.6910000000000001</v>
      </c>
      <c r="HL37" s="211"/>
      <c r="HM37" s="211"/>
      <c r="HN37" s="212">
        <f t="shared" si="17"/>
        <v>0.92274999999999996</v>
      </c>
      <c r="HO37" s="188"/>
      <c r="HP37" s="190"/>
      <c r="HQ37" s="190"/>
      <c r="HR37" s="190"/>
      <c r="HS37" s="212" t="e">
        <f t="shared" si="18"/>
        <v>#DIV/0!</v>
      </c>
      <c r="HT37" s="183">
        <v>86.666666666666671</v>
      </c>
      <c r="HU37" s="181">
        <v>95</v>
      </c>
      <c r="HV37" s="181"/>
      <c r="HW37" s="176">
        <v>0</v>
      </c>
      <c r="HX37" s="451">
        <v>0</v>
      </c>
      <c r="HY37" s="929">
        <v>3.097</v>
      </c>
      <c r="HZ37" s="207">
        <v>6</v>
      </c>
      <c r="IA37" s="208">
        <v>2.5</v>
      </c>
    </row>
    <row r="38" spans="1:235" s="496" customFormat="1" ht="12" customHeight="1" x14ac:dyDescent="0.25">
      <c r="A38" s="466">
        <f>uss16ent!A37</f>
        <v>33</v>
      </c>
      <c r="B38" s="467" t="str">
        <f>uss16ent!B37</f>
        <v>MD07W478-14-5</v>
      </c>
      <c r="C38" s="468">
        <v>78.650000000000006</v>
      </c>
      <c r="D38" s="468">
        <v>74.3</v>
      </c>
      <c r="E38" s="468"/>
      <c r="F38" s="468">
        <v>65</v>
      </c>
      <c r="G38" s="468">
        <v>85.2</v>
      </c>
      <c r="H38" s="468">
        <v>84.7</v>
      </c>
      <c r="I38" s="468">
        <v>101.12</v>
      </c>
      <c r="J38" s="468">
        <v>70.2</v>
      </c>
      <c r="K38" s="468">
        <v>75.8</v>
      </c>
      <c r="L38" s="468">
        <v>72.436833315000015</v>
      </c>
      <c r="M38" s="468">
        <v>59.476516005595343</v>
      </c>
      <c r="N38" s="468">
        <v>31.319999025928698</v>
      </c>
      <c r="O38" s="468">
        <v>63.218976666666656</v>
      </c>
      <c r="P38" s="468">
        <v>44.7748808045977</v>
      </c>
      <c r="Q38" s="468">
        <v>66.275999999999996</v>
      </c>
      <c r="R38" s="468">
        <v>58.5</v>
      </c>
      <c r="S38" s="468">
        <v>49.849408099999998</v>
      </c>
      <c r="T38" s="468"/>
      <c r="U38" s="468"/>
      <c r="V38" s="468">
        <v>41.110551999999998</v>
      </c>
      <c r="W38" s="468"/>
      <c r="X38" s="468">
        <v>77.5</v>
      </c>
      <c r="Y38" s="468">
        <v>61.2</v>
      </c>
      <c r="Z38" s="468">
        <v>75.094999999999999</v>
      </c>
      <c r="AA38" s="468">
        <v>66.015000000000001</v>
      </c>
      <c r="AB38" s="468"/>
      <c r="AC38" s="468"/>
      <c r="AD38" s="469">
        <f t="shared" si="0"/>
        <v>66.749674567513736</v>
      </c>
      <c r="AE38" s="470">
        <f t="shared" si="1"/>
        <v>16</v>
      </c>
      <c r="AF38" s="469">
        <f t="shared" si="2"/>
        <v>69.996786113074705</v>
      </c>
      <c r="AG38" s="471">
        <f t="shared" si="3"/>
        <v>14</v>
      </c>
      <c r="AH38" s="459"/>
      <c r="AI38" s="472">
        <v>58.5</v>
      </c>
      <c r="AJ38" s="473">
        <v>54.8</v>
      </c>
      <c r="AK38" s="473"/>
      <c r="AL38" s="468"/>
      <c r="AM38" s="468">
        <v>60.8</v>
      </c>
      <c r="AN38" s="468">
        <v>60.1</v>
      </c>
      <c r="AO38" s="468"/>
      <c r="AP38" s="468"/>
      <c r="AQ38" s="468">
        <v>57.7</v>
      </c>
      <c r="AR38" s="468">
        <v>56.000999999999998</v>
      </c>
      <c r="AS38" s="468">
        <v>59.684587500000028</v>
      </c>
      <c r="AT38" s="468">
        <v>57.924433621777887</v>
      </c>
      <c r="AU38" s="468">
        <v>58.408435922202258</v>
      </c>
      <c r="AV38" s="468">
        <v>53.8</v>
      </c>
      <c r="AW38" s="473">
        <v>56.2</v>
      </c>
      <c r="AX38" s="473">
        <v>51.5</v>
      </c>
      <c r="AY38" s="468">
        <v>56.360900000000001</v>
      </c>
      <c r="AZ38" s="468">
        <v>58.4</v>
      </c>
      <c r="BA38" s="468">
        <v>55</v>
      </c>
      <c r="BB38" s="468"/>
      <c r="BC38" s="468"/>
      <c r="BD38" s="468">
        <v>58.6</v>
      </c>
      <c r="BE38" s="468"/>
      <c r="BF38" s="468">
        <v>57.6</v>
      </c>
      <c r="BG38" s="468"/>
      <c r="BH38" s="468"/>
      <c r="BI38" s="468">
        <v>54.45</v>
      </c>
      <c r="BJ38" s="468">
        <v>57.75</v>
      </c>
      <c r="BK38" s="468"/>
      <c r="BL38" s="469">
        <f>AVERAGE(AI38:BK38)</f>
        <v>57.030492475998948</v>
      </c>
      <c r="BM38" s="470">
        <f t="shared" si="4"/>
        <v>11</v>
      </c>
      <c r="BN38" s="474"/>
      <c r="BO38" s="475">
        <v>104</v>
      </c>
      <c r="BP38" s="468">
        <v>99</v>
      </c>
      <c r="BQ38" s="468"/>
      <c r="BR38" s="468"/>
      <c r="BS38" s="468"/>
      <c r="BT38" s="468">
        <v>93</v>
      </c>
      <c r="BU38" s="468">
        <v>96</v>
      </c>
      <c r="BV38" s="468"/>
      <c r="BW38" s="468">
        <v>130.93799999999999</v>
      </c>
      <c r="BX38" s="468"/>
      <c r="BY38" s="468">
        <v>127</v>
      </c>
      <c r="BZ38" s="468">
        <v>108.5</v>
      </c>
      <c r="CA38" s="468">
        <v>118.2736626274113</v>
      </c>
      <c r="CB38" s="468">
        <v>107.12828944255997</v>
      </c>
      <c r="CC38" s="468">
        <v>81</v>
      </c>
      <c r="CD38" s="468">
        <v>111.5</v>
      </c>
      <c r="CE38" s="468">
        <v>108.7</v>
      </c>
      <c r="CF38" s="468">
        <v>88</v>
      </c>
      <c r="CG38" s="468"/>
      <c r="CH38" s="468">
        <v>107</v>
      </c>
      <c r="CI38" s="468"/>
      <c r="CJ38" s="468">
        <v>120</v>
      </c>
      <c r="CK38" s="468">
        <v>105</v>
      </c>
      <c r="CL38" s="468"/>
      <c r="CM38" s="468"/>
      <c r="CN38" s="468"/>
      <c r="CO38" s="476">
        <f>AVERAGE(BO38:CN38)</f>
        <v>106.56499700437321</v>
      </c>
      <c r="CP38" s="470">
        <f t="shared" si="5"/>
        <v>4</v>
      </c>
      <c r="CQ38" s="221"/>
      <c r="CR38" s="475"/>
      <c r="CS38" s="473">
        <v>35.333333333333336</v>
      </c>
      <c r="CT38" s="473">
        <v>32</v>
      </c>
      <c r="CU38" s="473"/>
      <c r="CV38" s="468"/>
      <c r="CW38" s="468">
        <v>36</v>
      </c>
      <c r="CX38" s="468">
        <v>38</v>
      </c>
      <c r="CY38" s="468">
        <v>41.88</v>
      </c>
      <c r="CZ38" s="468">
        <v>37</v>
      </c>
      <c r="DA38" s="468">
        <v>30.493730662157279</v>
      </c>
      <c r="DB38" s="468">
        <v>38.382911644263309</v>
      </c>
      <c r="DC38" s="468">
        <v>35.5</v>
      </c>
      <c r="DD38" s="468">
        <v>38</v>
      </c>
      <c r="DE38" s="468">
        <v>36</v>
      </c>
      <c r="DF38" s="468"/>
      <c r="DG38" s="468"/>
      <c r="DH38" s="468"/>
      <c r="DI38" s="477">
        <v>31</v>
      </c>
      <c r="DJ38" s="468">
        <v>27.5</v>
      </c>
      <c r="DK38" s="468">
        <v>30</v>
      </c>
      <c r="DL38" s="468"/>
      <c r="DM38" s="468"/>
      <c r="DN38" s="476">
        <f>AVERAGE(CR38:DM38)</f>
        <v>34.792141117125276</v>
      </c>
      <c r="DO38" s="470">
        <f t="shared" si="6"/>
        <v>16</v>
      </c>
      <c r="DP38" s="474"/>
      <c r="DQ38" s="478"/>
      <c r="DR38" s="479">
        <v>0</v>
      </c>
      <c r="DS38" s="479"/>
      <c r="DT38" s="479"/>
      <c r="DU38" s="479">
        <v>1.333</v>
      </c>
      <c r="DV38" s="480">
        <v>7</v>
      </c>
      <c r="DW38" s="479">
        <v>8.5</v>
      </c>
      <c r="DX38" s="479">
        <v>3.5</v>
      </c>
      <c r="DY38" s="479">
        <v>2</v>
      </c>
      <c r="DZ38" s="480">
        <v>4</v>
      </c>
      <c r="EA38" s="480"/>
      <c r="EB38" s="480"/>
      <c r="EC38" s="480">
        <v>1</v>
      </c>
      <c r="ED38" s="480">
        <v>6</v>
      </c>
      <c r="EE38" s="480">
        <v>0</v>
      </c>
      <c r="EF38" s="468"/>
      <c r="EG38" s="468"/>
      <c r="EH38" s="469">
        <f>AVERAGE(DQ38:EG38)</f>
        <v>3.3332999999999999</v>
      </c>
      <c r="EI38" s="470">
        <f t="shared" si="7"/>
        <v>31</v>
      </c>
      <c r="EJ38" s="474"/>
      <c r="EK38" s="478"/>
      <c r="EL38" s="479"/>
      <c r="EM38" s="479"/>
      <c r="EN38" s="479"/>
      <c r="EO38" s="479"/>
      <c r="EP38" s="481"/>
      <c r="EQ38" s="472"/>
      <c r="ER38" s="805"/>
      <c r="ES38" s="479">
        <v>0</v>
      </c>
      <c r="ET38" s="479">
        <v>2</v>
      </c>
      <c r="EU38" s="480">
        <v>1</v>
      </c>
      <c r="EV38" s="480">
        <v>2.0670000000000002</v>
      </c>
      <c r="EW38" s="480">
        <v>0</v>
      </c>
      <c r="EX38" s="480">
        <v>1</v>
      </c>
      <c r="EY38" s="480">
        <v>0.375</v>
      </c>
      <c r="EZ38" s="480"/>
      <c r="FA38" s="480"/>
      <c r="FB38" s="480"/>
      <c r="FC38" s="480">
        <v>0</v>
      </c>
      <c r="FD38" s="480">
        <v>1</v>
      </c>
      <c r="FE38" s="480"/>
      <c r="FF38" s="469">
        <f t="shared" si="8"/>
        <v>0.8268888888888889</v>
      </c>
      <c r="FG38" s="471">
        <f t="shared" si="9"/>
        <v>13</v>
      </c>
      <c r="FH38" s="218"/>
      <c r="FI38" s="473">
        <v>5</v>
      </c>
      <c r="FJ38" s="473">
        <v>2</v>
      </c>
      <c r="FK38" s="468">
        <v>2.5939999999999999</v>
      </c>
      <c r="FL38" s="484">
        <v>1</v>
      </c>
      <c r="FM38" s="468">
        <v>0.57500000000000007</v>
      </c>
      <c r="FN38" s="468">
        <v>1.5</v>
      </c>
      <c r="FO38" s="468">
        <v>3</v>
      </c>
      <c r="FP38" s="468">
        <v>2</v>
      </c>
      <c r="FQ38" s="468">
        <v>0.2</v>
      </c>
      <c r="FR38" s="469">
        <f t="shared" si="19"/>
        <v>1.9854444444444441</v>
      </c>
      <c r="FS38" s="482">
        <f t="shared" si="10"/>
        <v>19</v>
      </c>
      <c r="FT38" s="483"/>
      <c r="FU38" s="485"/>
      <c r="FV38" s="486"/>
      <c r="FW38" s="487"/>
      <c r="FX38" s="488"/>
      <c r="FY38" s="479">
        <v>0</v>
      </c>
      <c r="FZ38" s="479"/>
      <c r="GA38" s="479"/>
      <c r="GB38" s="480"/>
      <c r="GC38" s="480"/>
      <c r="GD38" s="480"/>
      <c r="GE38" s="480">
        <v>1.5</v>
      </c>
      <c r="GF38" s="480"/>
      <c r="GG38" s="469">
        <f t="shared" si="11"/>
        <v>0.75</v>
      </c>
      <c r="GH38" s="470">
        <f t="shared" si="12"/>
        <v>1</v>
      </c>
      <c r="GI38" s="481">
        <v>2.5</v>
      </c>
      <c r="GJ38" s="481"/>
      <c r="GK38" s="489">
        <f t="shared" si="13"/>
        <v>2.5</v>
      </c>
      <c r="GL38" s="478"/>
      <c r="GM38" s="479"/>
      <c r="GN38" s="480"/>
      <c r="GO38" s="469" t="e">
        <f t="shared" si="14"/>
        <v>#DIV/0!</v>
      </c>
      <c r="GP38" s="478"/>
      <c r="GQ38" s="479"/>
      <c r="GR38" s="480"/>
      <c r="GS38" s="469" t="e">
        <f t="shared" si="15"/>
        <v>#DIV/0!</v>
      </c>
      <c r="GT38" s="478">
        <v>3</v>
      </c>
      <c r="GU38" s="479">
        <v>3.5</v>
      </c>
      <c r="GV38" s="480">
        <v>4</v>
      </c>
      <c r="GW38" s="480">
        <v>5.7</v>
      </c>
      <c r="GX38" s="480">
        <v>3.5</v>
      </c>
      <c r="GY38" s="469">
        <f t="shared" si="16"/>
        <v>3.94</v>
      </c>
      <c r="GZ38" s="478">
        <v>2.5</v>
      </c>
      <c r="HA38" s="479">
        <v>2</v>
      </c>
      <c r="HB38" s="479">
        <v>4</v>
      </c>
      <c r="HC38" s="480"/>
      <c r="HD38" s="479">
        <v>6.5</v>
      </c>
      <c r="HE38" s="480"/>
      <c r="HF38" s="490">
        <f>AVERAGE(GZ38:HE38)</f>
        <v>3.75</v>
      </c>
      <c r="HG38" s="478">
        <v>0</v>
      </c>
      <c r="HH38" s="479">
        <v>1</v>
      </c>
      <c r="HI38" s="479"/>
      <c r="HJ38" s="480">
        <v>4</v>
      </c>
      <c r="HK38" s="491">
        <v>2.859</v>
      </c>
      <c r="HL38" s="491"/>
      <c r="HM38" s="491"/>
      <c r="HN38" s="492">
        <f t="shared" si="17"/>
        <v>1.96475</v>
      </c>
      <c r="HO38" s="478"/>
      <c r="HP38" s="480"/>
      <c r="HQ38" s="480"/>
      <c r="HR38" s="480"/>
      <c r="HS38" s="492" t="e">
        <f t="shared" si="18"/>
        <v>#DIV/0!</v>
      </c>
      <c r="HT38" s="475">
        <v>100</v>
      </c>
      <c r="HU38" s="473">
        <v>100</v>
      </c>
      <c r="HV38" s="473"/>
      <c r="HW38" s="468">
        <v>0</v>
      </c>
      <c r="HX38" s="493">
        <v>0</v>
      </c>
      <c r="HY38" s="930">
        <v>6.3330000000000002</v>
      </c>
      <c r="HZ38" s="494">
        <v>8</v>
      </c>
      <c r="IA38" s="495">
        <v>4.5</v>
      </c>
    </row>
    <row r="39" spans="1:235" s="339" customFormat="1" x14ac:dyDescent="0.25">
      <c r="A39" s="319" t="s">
        <v>135</v>
      </c>
      <c r="B39" s="320"/>
      <c r="C39" s="321">
        <f t="shared" ref="C39:AC39" si="34">AVERAGE(C6:C38)</f>
        <v>77.135757575757594</v>
      </c>
      <c r="D39" s="321">
        <f t="shared" si="34"/>
        <v>63.160606060606064</v>
      </c>
      <c r="E39" s="321" t="e">
        <f t="shared" si="34"/>
        <v>#DIV/0!</v>
      </c>
      <c r="F39" s="321">
        <f t="shared" si="34"/>
        <v>64.037878787878796</v>
      </c>
      <c r="G39" s="321">
        <f t="shared" si="34"/>
        <v>71.139393939393926</v>
      </c>
      <c r="H39" s="321">
        <f t="shared" si="34"/>
        <v>61.578787878787885</v>
      </c>
      <c r="I39" s="321">
        <f t="shared" si="34"/>
        <v>109.39527272727274</v>
      </c>
      <c r="J39" s="321"/>
      <c r="K39" s="321">
        <f t="shared" si="34"/>
        <v>71.169696969696972</v>
      </c>
      <c r="L39" s="321">
        <f t="shared" si="34"/>
        <v>69.472996840454556</v>
      </c>
      <c r="M39" s="321">
        <f t="shared" si="34"/>
        <v>59.020198819001855</v>
      </c>
      <c r="N39" s="321"/>
      <c r="O39" s="321">
        <f t="shared" ref="O39:P39" si="35">AVERAGE(O6:O38)</f>
        <v>34.666962554336465</v>
      </c>
      <c r="P39" s="321">
        <f t="shared" si="35"/>
        <v>44.546444383490062</v>
      </c>
      <c r="Q39" s="321">
        <f t="shared" si="34"/>
        <v>62.312727272727265</v>
      </c>
      <c r="R39" s="321">
        <f t="shared" si="34"/>
        <v>59.118181818181824</v>
      </c>
      <c r="S39" s="321">
        <f t="shared" si="34"/>
        <v>53.474099524242426</v>
      </c>
      <c r="T39" s="321" t="e">
        <f t="shared" si="34"/>
        <v>#DIV/0!</v>
      </c>
      <c r="U39" s="321" t="e">
        <f t="shared" si="34"/>
        <v>#DIV/0!</v>
      </c>
      <c r="V39" s="321">
        <f t="shared" si="34"/>
        <v>39.784194072727274</v>
      </c>
      <c r="W39" s="321" t="e">
        <f t="shared" si="34"/>
        <v>#DIV/0!</v>
      </c>
      <c r="X39" s="321">
        <v>80.099999999999994</v>
      </c>
      <c r="Y39" s="321">
        <v>56.5</v>
      </c>
      <c r="Z39" s="321">
        <v>70.535799999999995</v>
      </c>
      <c r="AA39" s="321">
        <v>59.118299999999998</v>
      </c>
      <c r="AB39" s="321" t="e">
        <f t="shared" si="34"/>
        <v>#DIV/0!</v>
      </c>
      <c r="AC39" s="321" t="e">
        <f t="shared" si="34"/>
        <v>#DIV/0!</v>
      </c>
      <c r="AD39" s="321">
        <f>AVERAGE(AD6:AD38)</f>
        <v>64.126773344165656</v>
      </c>
      <c r="AE39" s="321">
        <f t="shared" ref="AE39:CN39" si="36">AVERAGE(AE6:AE38)</f>
        <v>17</v>
      </c>
      <c r="AF39" s="321">
        <f t="shared" si="36"/>
        <v>64.401166473315058</v>
      </c>
      <c r="AG39" s="322">
        <f t="shared" si="36"/>
        <v>17</v>
      </c>
      <c r="AH39" s="460" t="e">
        <f t="shared" si="36"/>
        <v>#DIV/0!</v>
      </c>
      <c r="AI39" s="323">
        <f t="shared" si="36"/>
        <v>58.566666666666656</v>
      </c>
      <c r="AJ39" s="321">
        <f t="shared" si="36"/>
        <v>55.019354838709681</v>
      </c>
      <c r="AK39" s="321" t="e">
        <f t="shared" si="36"/>
        <v>#DIV/0!</v>
      </c>
      <c r="AL39" s="321" t="e">
        <f t="shared" si="36"/>
        <v>#DIV/0!</v>
      </c>
      <c r="AM39" s="321">
        <f t="shared" si="36"/>
        <v>60.515151515151516</v>
      </c>
      <c r="AN39" s="321">
        <f t="shared" si="36"/>
        <v>59.973076923076924</v>
      </c>
      <c r="AO39" s="321" t="e">
        <f t="shared" si="36"/>
        <v>#DIV/0!</v>
      </c>
      <c r="AP39" s="321" t="e">
        <f t="shared" si="36"/>
        <v>#DIV/0!</v>
      </c>
      <c r="AQ39" s="321">
        <f t="shared" si="36"/>
        <v>58.490909090909092</v>
      </c>
      <c r="AR39" s="321">
        <f t="shared" si="36"/>
        <v>53.67263636363635</v>
      </c>
      <c r="AS39" s="321">
        <f t="shared" si="36"/>
        <v>58.087960318181828</v>
      </c>
      <c r="AT39" s="321">
        <f t="shared" si="36"/>
        <v>56.063361640992611</v>
      </c>
      <c r="AU39" s="321">
        <f t="shared" si="36"/>
        <v>52.654352279872136</v>
      </c>
      <c r="AV39" s="321">
        <f t="shared" ref="AV39" si="37">AVERAGE(AV6:AV38)</f>
        <v>54.521212121212123</v>
      </c>
      <c r="AW39" s="321">
        <f t="shared" ref="AW39:AX39" si="38">AVERAGE(AW6:AW38)</f>
        <v>53.490384615384613</v>
      </c>
      <c r="AX39" s="321">
        <f t="shared" si="38"/>
        <v>52.135714285714293</v>
      </c>
      <c r="AY39" s="321">
        <f t="shared" si="36"/>
        <v>54.879567575757576</v>
      </c>
      <c r="AZ39" s="321">
        <f t="shared" si="36"/>
        <v>57.963636363636361</v>
      </c>
      <c r="BA39" s="321">
        <f t="shared" si="36"/>
        <v>55.015151515151516</v>
      </c>
      <c r="BB39" s="321" t="e">
        <f t="shared" si="36"/>
        <v>#DIV/0!</v>
      </c>
      <c r="BC39" s="321" t="e">
        <f t="shared" si="36"/>
        <v>#DIV/0!</v>
      </c>
      <c r="BD39" s="321">
        <f t="shared" si="36"/>
        <v>58.962121212121204</v>
      </c>
      <c r="BE39" s="321" t="e">
        <f t="shared" si="36"/>
        <v>#DIV/0!</v>
      </c>
      <c r="BF39" s="321">
        <v>58.4</v>
      </c>
      <c r="BG39" s="321" t="e">
        <f t="shared" si="36"/>
        <v>#DIV/0!</v>
      </c>
      <c r="BH39" s="321" t="e">
        <f t="shared" si="36"/>
        <v>#DIV/0!</v>
      </c>
      <c r="BI39" s="321">
        <v>55.218200000000003</v>
      </c>
      <c r="BJ39" s="321">
        <v>58.065199999999997</v>
      </c>
      <c r="BK39" s="321" t="e">
        <f t="shared" si="36"/>
        <v>#DIV/0!</v>
      </c>
      <c r="BL39" s="321">
        <f t="shared" si="36"/>
        <v>56.410340523542459</v>
      </c>
      <c r="BM39" s="324">
        <f t="shared" si="36"/>
        <v>17</v>
      </c>
      <c r="BN39" s="464" t="e">
        <f t="shared" si="36"/>
        <v>#DIV/0!</v>
      </c>
      <c r="BO39" s="326">
        <f t="shared" si="36"/>
        <v>106.96969696969697</v>
      </c>
      <c r="BP39" s="321">
        <f t="shared" si="36"/>
        <v>104.81818181818181</v>
      </c>
      <c r="BQ39" s="321" t="e">
        <f t="shared" si="36"/>
        <v>#DIV/0!</v>
      </c>
      <c r="BR39" s="321" t="e">
        <f t="shared" si="36"/>
        <v>#DIV/0!</v>
      </c>
      <c r="BS39" s="321" t="e">
        <f t="shared" si="36"/>
        <v>#DIV/0!</v>
      </c>
      <c r="BT39" s="321">
        <f t="shared" si="36"/>
        <v>101.48484848484848</v>
      </c>
      <c r="BU39" s="321">
        <f t="shared" si="36"/>
        <v>103.90909090909091</v>
      </c>
      <c r="BV39" s="321" t="e">
        <f t="shared" si="36"/>
        <v>#DIV/0!</v>
      </c>
      <c r="BW39" s="321">
        <f t="shared" si="36"/>
        <v>129.37284848484848</v>
      </c>
      <c r="BX39" s="321" t="e">
        <f t="shared" si="36"/>
        <v>#DIV/0!</v>
      </c>
      <c r="BY39" s="321">
        <f t="shared" si="36"/>
        <v>127.74242424242425</v>
      </c>
      <c r="BZ39" s="321">
        <f t="shared" si="36"/>
        <v>110.84848484848484</v>
      </c>
      <c r="CA39" s="321">
        <f t="shared" si="36"/>
        <v>118.84848484848486</v>
      </c>
      <c r="CB39" s="321">
        <f t="shared" si="36"/>
        <v>110.60245453979502</v>
      </c>
      <c r="CC39" s="321">
        <f t="shared" ref="CC39" si="39">AVERAGE(CC6:CC38)</f>
        <v>90.424242424242422</v>
      </c>
      <c r="CD39" s="321">
        <f t="shared" si="36"/>
        <v>116.21212121212122</v>
      </c>
      <c r="CE39" s="321">
        <f t="shared" si="36"/>
        <v>111.68787878787877</v>
      </c>
      <c r="CF39" s="321">
        <f t="shared" si="36"/>
        <v>99.09375</v>
      </c>
      <c r="CG39" s="321" t="e">
        <f t="shared" si="36"/>
        <v>#DIV/0!</v>
      </c>
      <c r="CH39" s="321">
        <v>111</v>
      </c>
      <c r="CI39" s="321" t="e">
        <f t="shared" si="36"/>
        <v>#DIV/0!</v>
      </c>
      <c r="CJ39" s="321">
        <v>121.4242</v>
      </c>
      <c r="CK39" s="321">
        <v>110.9545</v>
      </c>
      <c r="CL39" s="321" t="e">
        <f t="shared" si="36"/>
        <v>#DIV/0!</v>
      </c>
      <c r="CM39" s="321" t="e">
        <f t="shared" si="36"/>
        <v>#DIV/0!</v>
      </c>
      <c r="CN39" s="321" t="e">
        <f t="shared" si="36"/>
        <v>#DIV/0!</v>
      </c>
      <c r="CO39" s="321">
        <f t="shared" ref="CO39:ES39" si="40">AVERAGE(CO6:CO38)</f>
        <v>110.98768071338114</v>
      </c>
      <c r="CP39" s="324">
        <f t="shared" si="40"/>
        <v>17</v>
      </c>
      <c r="CQ39" s="539" t="e">
        <f t="shared" si="40"/>
        <v>#DIV/0!</v>
      </c>
      <c r="CR39" s="321" t="e">
        <f t="shared" si="40"/>
        <v>#DIV/0!</v>
      </c>
      <c r="CS39" s="321">
        <f t="shared" si="40"/>
        <v>36.494949494949502</v>
      </c>
      <c r="CT39" s="321">
        <f t="shared" si="40"/>
        <v>33.606060606060609</v>
      </c>
      <c r="CU39" s="321" t="e">
        <f t="shared" si="40"/>
        <v>#DIV/0!</v>
      </c>
      <c r="CV39" s="321" t="e">
        <f t="shared" si="40"/>
        <v>#DIV/0!</v>
      </c>
      <c r="CW39" s="321">
        <f t="shared" si="40"/>
        <v>34.606060606060609</v>
      </c>
      <c r="CX39" s="321">
        <f t="shared" si="40"/>
        <v>35.757575757575758</v>
      </c>
      <c r="CY39" s="321">
        <f t="shared" si="40"/>
        <v>43.146545454545446</v>
      </c>
      <c r="CZ39" s="321">
        <f t="shared" ref="CZ39" si="41">AVERAGE(CZ6:CZ38)</f>
        <v>38.272727272727273</v>
      </c>
      <c r="DA39" s="321">
        <f t="shared" si="40"/>
        <v>31.757575757575758</v>
      </c>
      <c r="DB39" s="321">
        <f t="shared" si="40"/>
        <v>38.621212121212118</v>
      </c>
      <c r="DC39" s="321">
        <f t="shared" si="40"/>
        <v>37.166666666666664</v>
      </c>
      <c r="DD39" s="321">
        <f t="shared" si="40"/>
        <v>38.030303030303031</v>
      </c>
      <c r="DE39" s="321">
        <f t="shared" si="40"/>
        <v>31.878787878787879</v>
      </c>
      <c r="DF39" s="321" t="e">
        <f t="shared" si="40"/>
        <v>#DIV/0!</v>
      </c>
      <c r="DG39" s="321" t="e">
        <f t="shared" si="40"/>
        <v>#DIV/0!</v>
      </c>
      <c r="DH39" s="321" t="e">
        <f t="shared" si="40"/>
        <v>#DIV/0!</v>
      </c>
      <c r="DI39" s="321">
        <v>33</v>
      </c>
      <c r="DJ39" s="321">
        <v>29</v>
      </c>
      <c r="DK39" s="321">
        <v>30.2424</v>
      </c>
      <c r="DL39" s="321" t="e">
        <f t="shared" si="40"/>
        <v>#DIV/0!</v>
      </c>
      <c r="DM39" s="321" t="e">
        <f t="shared" si="40"/>
        <v>#DIV/0!</v>
      </c>
      <c r="DN39" s="321">
        <f t="shared" si="40"/>
        <v>35.130236652236661</v>
      </c>
      <c r="DO39" s="324">
        <f t="shared" si="40"/>
        <v>17</v>
      </c>
      <c r="DP39" s="325" t="e">
        <f t="shared" si="40"/>
        <v>#DIV/0!</v>
      </c>
      <c r="DQ39" s="321" t="e">
        <f t="shared" si="40"/>
        <v>#DIV/0!</v>
      </c>
      <c r="DR39" s="321">
        <f t="shared" si="40"/>
        <v>0.95454545454545459</v>
      </c>
      <c r="DS39" s="321" t="e">
        <f t="shared" si="40"/>
        <v>#DIV/0!</v>
      </c>
      <c r="DT39" s="321" t="e">
        <f t="shared" si="40"/>
        <v>#DIV/0!</v>
      </c>
      <c r="DU39" s="321">
        <f t="shared" si="40"/>
        <v>1.373757575757576</v>
      </c>
      <c r="DV39" s="321">
        <f t="shared" ref="DV39" si="42">AVERAGE(DV6:DV38)</f>
        <v>4.5151515151515156</v>
      </c>
      <c r="DW39" s="321">
        <f t="shared" si="40"/>
        <v>1.8636363636363635</v>
      </c>
      <c r="DX39" s="321">
        <f t="shared" ref="DX39:DY39" si="43">AVERAGE(DX6:DX38)</f>
        <v>4.3636363636363633</v>
      </c>
      <c r="DY39" s="321">
        <f t="shared" si="43"/>
        <v>1.8484848484848484</v>
      </c>
      <c r="DZ39" s="321">
        <f t="shared" si="40"/>
        <v>2.3969696969696974</v>
      </c>
      <c r="EA39" s="321" t="e">
        <f t="shared" si="40"/>
        <v>#DIV/0!</v>
      </c>
      <c r="EB39" s="321" t="e">
        <f t="shared" si="40"/>
        <v>#DIV/0!</v>
      </c>
      <c r="EC39" s="321">
        <v>0.4</v>
      </c>
      <c r="ED39" s="321">
        <v>1.8635999999999999</v>
      </c>
      <c r="EE39" s="321">
        <v>0.34849999999999998</v>
      </c>
      <c r="EF39" s="321" t="e">
        <f t="shared" si="40"/>
        <v>#DIV/0!</v>
      </c>
      <c r="EG39" s="321" t="e">
        <f t="shared" si="40"/>
        <v>#DIV/0!</v>
      </c>
      <c r="EH39" s="321">
        <f t="shared" si="40"/>
        <v>1.9861636363636366</v>
      </c>
      <c r="EI39" s="324">
        <f t="shared" si="40"/>
        <v>16.969696969696969</v>
      </c>
      <c r="EJ39" s="325" t="e">
        <f t="shared" si="40"/>
        <v>#DIV/0!</v>
      </c>
      <c r="EK39" s="321" t="e">
        <f t="shared" si="40"/>
        <v>#DIV/0!</v>
      </c>
      <c r="EL39" s="321" t="e">
        <f t="shared" si="40"/>
        <v>#DIV/0!</v>
      </c>
      <c r="EM39" s="321" t="e">
        <f t="shared" si="40"/>
        <v>#DIV/0!</v>
      </c>
      <c r="EN39" s="321" t="e">
        <f t="shared" si="40"/>
        <v>#DIV/0!</v>
      </c>
      <c r="EO39" s="321" t="e">
        <f t="shared" si="40"/>
        <v>#DIV/0!</v>
      </c>
      <c r="EP39" s="322" t="e">
        <f t="shared" si="40"/>
        <v>#DIV/0!</v>
      </c>
      <c r="EQ39" s="323" t="e">
        <f t="shared" si="40"/>
        <v>#DIV/0!</v>
      </c>
      <c r="ER39" s="807" t="e">
        <f t="shared" si="40"/>
        <v>#DIV/0!</v>
      </c>
      <c r="ES39" s="802">
        <f t="shared" si="40"/>
        <v>1.393939393939394</v>
      </c>
      <c r="ET39" s="802"/>
      <c r="EU39" s="321">
        <f t="shared" ref="EU39:HE39" si="44">AVERAGE(EU6:EU38)</f>
        <v>1.1379310344827587</v>
      </c>
      <c r="EV39" s="321">
        <f t="shared" si="44"/>
        <v>2.245931034482759</v>
      </c>
      <c r="EW39" s="321">
        <f t="shared" si="44"/>
        <v>1.3125</v>
      </c>
      <c r="EX39" s="321">
        <f t="shared" si="44"/>
        <v>1.606060606060606</v>
      </c>
      <c r="EY39" s="321">
        <f t="shared" si="44"/>
        <v>1.0424242424242425</v>
      </c>
      <c r="EZ39" s="321" t="e">
        <f t="shared" si="44"/>
        <v>#DIV/0!</v>
      </c>
      <c r="FA39" s="321" t="e">
        <f t="shared" si="44"/>
        <v>#DIV/0!</v>
      </c>
      <c r="FB39" s="321" t="e">
        <f t="shared" si="44"/>
        <v>#DIV/0!</v>
      </c>
      <c r="FC39" s="321">
        <v>2.3788</v>
      </c>
      <c r="FD39" s="321">
        <v>1.8788</v>
      </c>
      <c r="FE39" s="321" t="e">
        <f t="shared" si="44"/>
        <v>#DIV/0!</v>
      </c>
      <c r="FF39" s="321">
        <f t="shared" si="44"/>
        <v>1.5382903288840788</v>
      </c>
      <c r="FG39" s="322">
        <f t="shared" si="44"/>
        <v>17</v>
      </c>
      <c r="FH39" s="545" t="e">
        <f t="shared" si="44"/>
        <v>#DIV/0!</v>
      </c>
      <c r="FI39" s="125">
        <f t="shared" si="44"/>
        <v>3.8484848484848486</v>
      </c>
      <c r="FJ39" s="125">
        <f t="shared" si="44"/>
        <v>2.8125</v>
      </c>
      <c r="FK39" s="125">
        <f t="shared" ref="FK39:FL39" si="45">AVERAGE(FK6:FK38)</f>
        <v>3.2766363636363631</v>
      </c>
      <c r="FL39" s="329">
        <f t="shared" si="45"/>
        <v>2.5303030303030303</v>
      </c>
      <c r="FM39" s="125">
        <f t="shared" si="44"/>
        <v>0.43712121212121208</v>
      </c>
      <c r="FN39" s="125">
        <v>2.5</v>
      </c>
      <c r="FO39" s="125">
        <f t="shared" si="44"/>
        <v>3.3484848484848486</v>
      </c>
      <c r="FP39" s="125">
        <f t="shared" si="44"/>
        <v>2.9696969696969697</v>
      </c>
      <c r="FQ39" s="125"/>
      <c r="FR39" s="125">
        <f t="shared" si="44"/>
        <v>2.4921582491582495</v>
      </c>
      <c r="FS39" s="327">
        <f t="shared" si="44"/>
        <v>17</v>
      </c>
      <c r="FT39" s="328" t="e">
        <f t="shared" si="44"/>
        <v>#DIV/0!</v>
      </c>
      <c r="FU39" s="330" t="e">
        <f t="shared" si="44"/>
        <v>#DIV/0!</v>
      </c>
      <c r="FV39" s="331" t="e">
        <f t="shared" si="44"/>
        <v>#DIV/0!</v>
      </c>
      <c r="FW39" s="332" t="e">
        <f t="shared" si="44"/>
        <v>#DIV/0!</v>
      </c>
      <c r="FX39" s="323" t="e">
        <f t="shared" si="44"/>
        <v>#DIV/0!</v>
      </c>
      <c r="FY39" s="323">
        <f t="shared" si="44"/>
        <v>1.1818181818181819</v>
      </c>
      <c r="FZ39" s="323" t="e">
        <f t="shared" si="44"/>
        <v>#DIV/0!</v>
      </c>
      <c r="GA39" s="323" t="e">
        <f t="shared" si="44"/>
        <v>#DIV/0!</v>
      </c>
      <c r="GB39" s="323" t="e">
        <f t="shared" si="44"/>
        <v>#DIV/0!</v>
      </c>
      <c r="GC39" s="323" t="e">
        <f t="shared" si="44"/>
        <v>#DIV/0!</v>
      </c>
      <c r="GD39" s="323" t="e">
        <f t="shared" si="44"/>
        <v>#DIV/0!</v>
      </c>
      <c r="GE39" s="323">
        <v>3.9091</v>
      </c>
      <c r="GF39" s="323" t="e">
        <f t="shared" si="44"/>
        <v>#DIV/0!</v>
      </c>
      <c r="GG39" s="323">
        <f t="shared" si="44"/>
        <v>2.5454545454545454</v>
      </c>
      <c r="GH39" s="333">
        <f t="shared" si="44"/>
        <v>16.212121212121211</v>
      </c>
      <c r="GI39" s="334">
        <f t="shared" si="44"/>
        <v>2.106060606060606</v>
      </c>
      <c r="GJ39" s="334" t="e">
        <f t="shared" si="44"/>
        <v>#DIV/0!</v>
      </c>
      <c r="GK39" s="334">
        <f t="shared" si="44"/>
        <v>2.106060606060606</v>
      </c>
      <c r="GL39" s="335" t="e">
        <f t="shared" si="44"/>
        <v>#DIV/0!</v>
      </c>
      <c r="GM39" s="335" t="e">
        <f t="shared" si="44"/>
        <v>#DIV/0!</v>
      </c>
      <c r="GN39" s="125" t="e">
        <f t="shared" si="44"/>
        <v>#DIV/0!</v>
      </c>
      <c r="GO39" s="333" t="e">
        <f t="shared" si="44"/>
        <v>#DIV/0!</v>
      </c>
      <c r="GP39" s="335" t="e">
        <f t="shared" si="44"/>
        <v>#DIV/0!</v>
      </c>
      <c r="GQ39" s="335" t="e">
        <f t="shared" si="44"/>
        <v>#DIV/0!</v>
      </c>
      <c r="GR39" s="125" t="e">
        <f t="shared" si="44"/>
        <v>#DIV/0!</v>
      </c>
      <c r="GS39" s="333" t="e">
        <f t="shared" si="44"/>
        <v>#DIV/0!</v>
      </c>
      <c r="GT39" s="335">
        <f t="shared" si="44"/>
        <v>0.78787878787878785</v>
      </c>
      <c r="GU39" s="335">
        <f t="shared" si="44"/>
        <v>2.7878787878787881</v>
      </c>
      <c r="GV39" s="125">
        <f t="shared" ref="GV39" si="46">AVERAGE(GV6:GV38)</f>
        <v>4.333333333333333</v>
      </c>
      <c r="GW39" s="125">
        <v>3.2</v>
      </c>
      <c r="GX39" s="125">
        <f t="shared" si="44"/>
        <v>1.9545454545454546</v>
      </c>
      <c r="GY39" s="333">
        <f t="shared" si="44"/>
        <v>2.6078787878787875</v>
      </c>
      <c r="GZ39" s="125">
        <f t="shared" si="44"/>
        <v>1.9545454545454546</v>
      </c>
      <c r="HA39" s="125">
        <f t="shared" si="44"/>
        <v>2.0303030303030303</v>
      </c>
      <c r="HB39" s="125">
        <f t="shared" si="44"/>
        <v>4.4848484848484844</v>
      </c>
      <c r="HC39" s="125" t="e">
        <f t="shared" si="44"/>
        <v>#DIV/0!</v>
      </c>
      <c r="HD39" s="125">
        <f t="shared" si="44"/>
        <v>4.0303030303030303</v>
      </c>
      <c r="HE39" s="125" t="e">
        <f t="shared" si="44"/>
        <v>#DIV/0!</v>
      </c>
      <c r="HF39" s="336">
        <f t="shared" ref="HF39:IA39" si="47">AVERAGE(HF6:HF38)</f>
        <v>3.125</v>
      </c>
      <c r="HG39" s="335">
        <f t="shared" si="47"/>
        <v>0.96969696969696972</v>
      </c>
      <c r="HH39" s="125">
        <f t="shared" si="47"/>
        <v>1.393939393939394</v>
      </c>
      <c r="HI39" s="125" t="e">
        <f t="shared" si="47"/>
        <v>#DIV/0!</v>
      </c>
      <c r="HJ39" s="125">
        <f t="shared" si="47"/>
        <v>1.9090909090909092</v>
      </c>
      <c r="HK39" s="336">
        <f t="shared" si="47"/>
        <v>3.4457878787878786</v>
      </c>
      <c r="HL39" s="336" t="e">
        <f t="shared" si="47"/>
        <v>#DIV/0!</v>
      </c>
      <c r="HM39" s="336" t="e">
        <f t="shared" si="47"/>
        <v>#DIV/0!</v>
      </c>
      <c r="HN39" s="333">
        <f t="shared" si="47"/>
        <v>1.9296287878787883</v>
      </c>
      <c r="HO39" s="335" t="e">
        <f t="shared" si="47"/>
        <v>#DIV/0!</v>
      </c>
      <c r="HP39" s="333" t="e">
        <f t="shared" si="47"/>
        <v>#DIV/0!</v>
      </c>
      <c r="HQ39" s="333" t="e">
        <f t="shared" si="47"/>
        <v>#DIV/0!</v>
      </c>
      <c r="HR39" s="333" t="e">
        <f t="shared" si="47"/>
        <v>#DIV/0!</v>
      </c>
      <c r="HS39" s="333" t="e">
        <f t="shared" si="47"/>
        <v>#DIV/0!</v>
      </c>
      <c r="HT39" s="453">
        <f t="shared" si="47"/>
        <v>52.705874667597158</v>
      </c>
      <c r="HU39" s="454">
        <f t="shared" si="47"/>
        <v>56.345660516477587</v>
      </c>
      <c r="HV39" s="454" t="e">
        <f t="shared" si="47"/>
        <v>#DIV/0!</v>
      </c>
      <c r="HW39" s="132">
        <f t="shared" si="47"/>
        <v>29.567736185383243</v>
      </c>
      <c r="HX39" s="455">
        <f t="shared" si="47"/>
        <v>29.980477039300567</v>
      </c>
      <c r="HY39" s="337">
        <f t="shared" si="47"/>
        <v>3.3441515151515149</v>
      </c>
      <c r="HZ39" s="125">
        <f t="shared" si="47"/>
        <v>4.6969696969696972</v>
      </c>
      <c r="IA39" s="338">
        <f t="shared" si="47"/>
        <v>3.1515151515151514</v>
      </c>
    </row>
    <row r="40" spans="1:235" x14ac:dyDescent="0.25">
      <c r="A40" s="242"/>
      <c r="B40" s="243" t="s">
        <v>136</v>
      </c>
      <c r="C40" s="244"/>
      <c r="D40" s="245"/>
      <c r="E40" s="244"/>
      <c r="F40" s="244"/>
      <c r="G40" s="244"/>
      <c r="H40" s="244"/>
      <c r="I40" s="246"/>
      <c r="J40" s="246"/>
      <c r="K40" s="246"/>
      <c r="L40" s="246"/>
      <c r="M40" s="246"/>
      <c r="N40" s="246"/>
      <c r="O40" s="244"/>
      <c r="P40" s="244"/>
      <c r="Q40" s="246"/>
      <c r="R40" s="246"/>
      <c r="S40" s="246"/>
      <c r="T40" s="246"/>
      <c r="U40" s="246"/>
      <c r="V40" s="246"/>
      <c r="W40" s="246"/>
      <c r="X40" s="244"/>
      <c r="Y40" s="244"/>
      <c r="Z40" s="244"/>
      <c r="AA40" s="244"/>
      <c r="AB40" s="244"/>
      <c r="AC40" s="244"/>
      <c r="AD40" s="247"/>
      <c r="AE40" s="248"/>
      <c r="AF40" s="247"/>
      <c r="AG40" s="249"/>
      <c r="AH40" s="461"/>
      <c r="AI40" s="250"/>
      <c r="AJ40" s="246"/>
      <c r="AK40" s="246"/>
      <c r="AL40" s="244"/>
      <c r="AM40" s="244"/>
      <c r="AN40" s="244"/>
      <c r="AO40" s="244"/>
      <c r="AP40" s="244"/>
      <c r="AQ40" s="244"/>
      <c r="AR40" s="244"/>
      <c r="AS40" s="244"/>
      <c r="AT40" s="244"/>
      <c r="AU40" s="244"/>
      <c r="AV40" s="244"/>
      <c r="AW40" s="246"/>
      <c r="AX40" s="246"/>
      <c r="AY40" s="244"/>
      <c r="AZ40" s="244"/>
      <c r="BA40" s="244"/>
      <c r="BB40" s="244"/>
      <c r="BC40" s="244"/>
      <c r="BD40" s="244"/>
      <c r="BE40" s="244"/>
      <c r="BF40" s="244"/>
      <c r="BG40" s="244"/>
      <c r="BH40" s="244"/>
      <c r="BI40" s="244"/>
      <c r="BJ40" s="244"/>
      <c r="BK40" s="244"/>
      <c r="BL40" s="247"/>
      <c r="BM40" s="248"/>
      <c r="BN40" s="465"/>
      <c r="BO40" s="252"/>
      <c r="BP40" s="244"/>
      <c r="BQ40" s="244"/>
      <c r="BR40" s="244"/>
      <c r="BS40" s="244"/>
      <c r="BT40" s="244"/>
      <c r="BU40" s="244"/>
      <c r="BV40" s="244"/>
      <c r="BW40" s="244"/>
      <c r="BX40" s="244"/>
      <c r="BY40" s="244"/>
      <c r="BZ40" s="244"/>
      <c r="CA40" s="244"/>
      <c r="CB40" s="244"/>
      <c r="CC40" s="244"/>
      <c r="CD40" s="244"/>
      <c r="CE40" s="244"/>
      <c r="CF40" s="244"/>
      <c r="CG40" s="244"/>
      <c r="CH40" s="244"/>
      <c r="CI40" s="244"/>
      <c r="CJ40" s="244"/>
      <c r="CK40" s="244"/>
      <c r="CL40" s="244"/>
      <c r="CM40" s="244"/>
      <c r="CN40" s="244"/>
      <c r="CO40" s="253"/>
      <c r="CP40" s="248"/>
      <c r="CQ40" s="538"/>
      <c r="CR40" s="252"/>
      <c r="CS40" s="246"/>
      <c r="CT40" s="246"/>
      <c r="CU40" s="246"/>
      <c r="CV40" s="244"/>
      <c r="CW40" s="244"/>
      <c r="CX40" s="244"/>
      <c r="CY40" s="244"/>
      <c r="CZ40" s="244"/>
      <c r="DA40" s="244"/>
      <c r="DB40" s="244"/>
      <c r="DC40" s="244"/>
      <c r="DD40" s="244"/>
      <c r="DE40" s="244"/>
      <c r="DF40" s="244"/>
      <c r="DG40" s="244"/>
      <c r="DH40" s="244"/>
      <c r="DI40" s="244"/>
      <c r="DJ40" s="244"/>
      <c r="DK40" s="244"/>
      <c r="DL40" s="244"/>
      <c r="DM40" s="244"/>
      <c r="DN40" s="253"/>
      <c r="DO40" s="248"/>
      <c r="DP40" s="251"/>
      <c r="DQ40" s="252"/>
      <c r="DR40" s="246"/>
      <c r="DS40" s="246"/>
      <c r="DT40" s="246"/>
      <c r="DU40" s="246"/>
      <c r="DV40" s="254"/>
      <c r="DW40" s="246"/>
      <c r="DX40" s="246"/>
      <c r="DY40" s="246"/>
      <c r="DZ40" s="254"/>
      <c r="EA40" s="244"/>
      <c r="EB40" s="244"/>
      <c r="EC40" s="254"/>
      <c r="ED40" s="254"/>
      <c r="EE40" s="254"/>
      <c r="EF40" s="244"/>
      <c r="EG40" s="244"/>
      <c r="EH40" s="247"/>
      <c r="EI40" s="248"/>
      <c r="EJ40" s="251"/>
      <c r="EK40" s="255"/>
      <c r="EL40" s="256"/>
      <c r="EM40" s="256"/>
      <c r="EN40" s="256"/>
      <c r="EO40" s="256"/>
      <c r="EP40" s="257"/>
      <c r="EQ40" s="258"/>
      <c r="ER40" s="808"/>
      <c r="ES40" s="256"/>
      <c r="ET40" s="256"/>
      <c r="EU40" s="254"/>
      <c r="EV40" s="254"/>
      <c r="EW40" s="254"/>
      <c r="EX40" s="254"/>
      <c r="EY40" s="254"/>
      <c r="EZ40" s="254"/>
      <c r="FA40" s="254"/>
      <c r="FB40" s="254"/>
      <c r="FC40" s="254"/>
      <c r="FD40" s="254"/>
      <c r="FE40" s="254"/>
      <c r="FF40" s="247"/>
      <c r="FG40" s="249"/>
      <c r="FH40" s="544"/>
      <c r="FI40" s="256"/>
      <c r="FJ40" s="256"/>
      <c r="FK40" s="244"/>
      <c r="FL40" s="262"/>
      <c r="FM40" s="244"/>
      <c r="FN40" s="244"/>
      <c r="FO40" s="244"/>
      <c r="FP40" s="244"/>
      <c r="FQ40" s="244"/>
      <c r="FR40" s="247"/>
      <c r="FS40" s="260"/>
      <c r="FT40" s="261"/>
      <c r="FU40" s="263"/>
      <c r="FV40" s="264"/>
      <c r="FW40" s="265"/>
      <c r="FX40" s="266"/>
      <c r="FY40" s="256"/>
      <c r="FZ40" s="256"/>
      <c r="GA40" s="256"/>
      <c r="GB40" s="254"/>
      <c r="GC40" s="254"/>
      <c r="GD40" s="254"/>
      <c r="GE40" s="254"/>
      <c r="GF40" s="254"/>
      <c r="GG40" s="247"/>
      <c r="GH40" s="248"/>
      <c r="GI40" s="267"/>
      <c r="GJ40" s="267"/>
      <c r="GK40" s="267"/>
      <c r="GL40" s="252"/>
      <c r="GM40" s="246"/>
      <c r="GN40" s="244"/>
      <c r="GO40" s="268"/>
      <c r="GP40" s="252"/>
      <c r="GQ40" s="246"/>
      <c r="GR40" s="244"/>
      <c r="GS40" s="268"/>
      <c r="GT40" s="252"/>
      <c r="GU40" s="246"/>
      <c r="GV40" s="269"/>
      <c r="GW40" s="244"/>
      <c r="GX40" s="269"/>
      <c r="GY40" s="268"/>
      <c r="GZ40" s="252"/>
      <c r="HA40" s="246"/>
      <c r="HB40" s="246"/>
      <c r="HC40" s="244"/>
      <c r="HD40" s="246"/>
      <c r="HE40" s="244"/>
      <c r="HF40" s="268"/>
      <c r="HG40" s="267"/>
      <c r="HH40" s="267"/>
      <c r="HI40" s="267"/>
      <c r="HJ40" s="267"/>
      <c r="HK40" s="267"/>
      <c r="HL40" s="267"/>
      <c r="HM40" s="267"/>
      <c r="HN40" s="267"/>
      <c r="HO40" s="270"/>
      <c r="HP40" s="271"/>
      <c r="HQ40" s="271"/>
      <c r="HR40" s="271"/>
      <c r="HS40" s="272"/>
      <c r="HT40" s="270"/>
      <c r="HU40" s="259"/>
      <c r="HV40" s="259"/>
      <c r="HW40" s="271"/>
      <c r="HX40" s="273"/>
      <c r="HY40" s="274"/>
      <c r="HZ40" s="244"/>
      <c r="IA40" s="275"/>
    </row>
    <row r="41" spans="1:235" ht="11" thickBot="1" x14ac:dyDescent="0.3">
      <c r="A41" s="276"/>
      <c r="B41" s="277"/>
      <c r="C41" s="278"/>
      <c r="D41" s="278"/>
      <c r="E41" s="278"/>
      <c r="F41" s="278"/>
      <c r="G41" s="278"/>
      <c r="H41" s="278"/>
      <c r="I41" s="279"/>
      <c r="J41" s="279"/>
      <c r="K41" s="279"/>
      <c r="L41" s="279"/>
      <c r="M41" s="279"/>
      <c r="N41" s="279"/>
      <c r="O41" s="278"/>
      <c r="P41" s="278"/>
      <c r="Q41" s="279"/>
      <c r="R41" s="279"/>
      <c r="S41" s="279"/>
      <c r="T41" s="279"/>
      <c r="U41" s="279"/>
      <c r="V41" s="279"/>
      <c r="W41" s="279" t="s">
        <v>137</v>
      </c>
      <c r="X41" s="278"/>
      <c r="Y41" s="278"/>
      <c r="Z41" s="278"/>
      <c r="AA41" s="278"/>
      <c r="AB41" s="278"/>
      <c r="AC41" s="278"/>
      <c r="AD41" s="280"/>
      <c r="AE41" s="281"/>
      <c r="AF41" s="280"/>
      <c r="AG41" s="282"/>
      <c r="AH41" s="462"/>
      <c r="AI41" s="283"/>
      <c r="AJ41" s="279"/>
      <c r="AK41" s="279"/>
      <c r="AL41" s="278"/>
      <c r="AM41" s="278"/>
      <c r="AN41" s="278"/>
      <c r="AO41" s="278"/>
      <c r="AP41" s="278"/>
      <c r="AQ41" s="278"/>
      <c r="AR41" s="278"/>
      <c r="AS41" s="278"/>
      <c r="AT41" s="278"/>
      <c r="AU41" s="278"/>
      <c r="AV41" s="278"/>
      <c r="AW41" s="279"/>
      <c r="AX41" s="279"/>
      <c r="AY41" s="278"/>
      <c r="AZ41" s="278"/>
      <c r="BA41" s="278"/>
      <c r="BB41" s="278"/>
      <c r="BC41" s="278"/>
      <c r="BD41" s="278"/>
      <c r="BE41" s="278"/>
      <c r="BF41" s="278"/>
      <c r="BG41" s="278"/>
      <c r="BH41" s="278"/>
      <c r="BI41" s="278"/>
      <c r="BJ41" s="278"/>
      <c r="BK41" s="278"/>
      <c r="BL41" s="280"/>
      <c r="BM41" s="281"/>
      <c r="BN41" s="284"/>
      <c r="BO41" s="285"/>
      <c r="BP41" s="278"/>
      <c r="BQ41" s="278"/>
      <c r="BR41" s="278"/>
      <c r="BS41" s="278"/>
      <c r="BT41" s="278"/>
      <c r="BU41" s="278"/>
      <c r="BV41" s="278"/>
      <c r="BW41" s="278"/>
      <c r="BX41" s="278"/>
      <c r="BY41" s="278"/>
      <c r="BZ41" s="278"/>
      <c r="CA41" s="278"/>
      <c r="CB41" s="278"/>
      <c r="CC41" s="278"/>
      <c r="CD41" s="278"/>
      <c r="CE41" s="278"/>
      <c r="CF41" s="278"/>
      <c r="CG41" s="278"/>
      <c r="CH41" s="278"/>
      <c r="CI41" s="278"/>
      <c r="CJ41" s="278"/>
      <c r="CK41" s="278"/>
      <c r="CL41" s="278"/>
      <c r="CM41" s="278"/>
      <c r="CN41" s="278"/>
      <c r="CO41" s="286"/>
      <c r="CP41" s="281"/>
      <c r="CQ41" s="540"/>
      <c r="CR41" s="285"/>
      <c r="CS41" s="279"/>
      <c r="CT41" s="279"/>
      <c r="CU41" s="279"/>
      <c r="CV41" s="278"/>
      <c r="CW41" s="278"/>
      <c r="CX41" s="278"/>
      <c r="CY41" s="278"/>
      <c r="CZ41" s="278"/>
      <c r="DA41" s="278"/>
      <c r="DB41" s="278"/>
      <c r="DC41" s="278"/>
      <c r="DD41" s="278"/>
      <c r="DE41" s="278"/>
      <c r="DF41" s="278"/>
      <c r="DG41" s="278"/>
      <c r="DH41" s="278"/>
      <c r="DI41" s="278"/>
      <c r="DJ41" s="278"/>
      <c r="DK41" s="278"/>
      <c r="DL41" s="278"/>
      <c r="DM41" s="278"/>
      <c r="DN41" s="286"/>
      <c r="DO41" s="281"/>
      <c r="DP41" s="284"/>
      <c r="DQ41" s="285"/>
      <c r="DR41" s="279"/>
      <c r="DS41" s="279"/>
      <c r="DT41" s="279"/>
      <c r="DU41" s="279"/>
      <c r="DV41" s="288"/>
      <c r="DW41" s="279"/>
      <c r="DX41" s="279"/>
      <c r="DY41" s="279"/>
      <c r="DZ41" s="288"/>
      <c r="EA41" s="285"/>
      <c r="EB41" s="279"/>
      <c r="EC41" s="287"/>
      <c r="ED41" s="287"/>
      <c r="EE41" s="287"/>
      <c r="EF41" s="278"/>
      <c r="EG41" s="278"/>
      <c r="EH41" s="280"/>
      <c r="EI41" s="281"/>
      <c r="EJ41" s="284"/>
      <c r="EK41" s="289"/>
      <c r="EL41" s="288"/>
      <c r="EM41" s="288"/>
      <c r="EN41" s="288"/>
      <c r="EO41" s="288"/>
      <c r="EP41" s="290"/>
      <c r="EQ41" s="291"/>
      <c r="ER41" s="809"/>
      <c r="ES41" s="288"/>
      <c r="ET41" s="288"/>
      <c r="EU41" s="287"/>
      <c r="EV41" s="287"/>
      <c r="EW41" s="287"/>
      <c r="EX41" s="287"/>
      <c r="EY41" s="287"/>
      <c r="EZ41" s="287"/>
      <c r="FA41" s="287"/>
      <c r="FB41" s="287"/>
      <c r="FC41" s="287"/>
      <c r="FD41" s="287"/>
      <c r="FE41" s="287"/>
      <c r="FF41" s="280"/>
      <c r="FG41" s="281"/>
      <c r="FH41" s="540"/>
      <c r="FI41" s="288"/>
      <c r="FJ41" s="288"/>
      <c r="FK41" s="278"/>
      <c r="FL41" s="295"/>
      <c r="FM41" s="278"/>
      <c r="FN41" s="278"/>
      <c r="FO41" s="278"/>
      <c r="FP41" s="278"/>
      <c r="FQ41" s="278"/>
      <c r="FR41" s="280"/>
      <c r="FS41" s="293"/>
      <c r="FT41" s="294"/>
      <c r="FU41" s="296"/>
      <c r="FV41" s="297"/>
      <c r="FW41" s="298"/>
      <c r="FX41" s="299"/>
      <c r="FY41" s="288"/>
      <c r="FZ41" s="288"/>
      <c r="GA41" s="288"/>
      <c r="GB41" s="287"/>
      <c r="GC41" s="287"/>
      <c r="GD41" s="287"/>
      <c r="GE41" s="287"/>
      <c r="GF41" s="287"/>
      <c r="GG41" s="280"/>
      <c r="GH41" s="281"/>
      <c r="GI41" s="300"/>
      <c r="GJ41" s="300"/>
      <c r="GK41" s="300"/>
      <c r="GL41" s="285"/>
      <c r="GM41" s="279"/>
      <c r="GN41" s="278"/>
      <c r="GO41" s="301"/>
      <c r="GP41" s="285"/>
      <c r="GQ41" s="279"/>
      <c r="GR41" s="278"/>
      <c r="GS41" s="301"/>
      <c r="GT41" s="285"/>
      <c r="GU41" s="279"/>
      <c r="GV41" s="302"/>
      <c r="GW41" s="278"/>
      <c r="GX41" s="302"/>
      <c r="GY41" s="301"/>
      <c r="GZ41" s="285"/>
      <c r="HA41" s="279"/>
      <c r="HB41" s="279"/>
      <c r="HC41" s="278"/>
      <c r="HD41" s="279"/>
      <c r="HE41" s="278"/>
      <c r="HF41" s="301"/>
      <c r="HG41" s="300"/>
      <c r="HH41" s="300"/>
      <c r="HI41" s="300"/>
      <c r="HJ41" s="300"/>
      <c r="HK41" s="300"/>
      <c r="HL41" s="300"/>
      <c r="HM41" s="300"/>
      <c r="HN41" s="300"/>
      <c r="HO41" s="303"/>
      <c r="HP41" s="304"/>
      <c r="HQ41" s="304"/>
      <c r="HR41" s="304"/>
      <c r="HS41" s="305"/>
      <c r="HT41" s="303"/>
      <c r="HU41" s="292"/>
      <c r="HV41" s="292"/>
      <c r="HW41" s="304"/>
      <c r="HX41" s="306"/>
      <c r="HY41" s="307"/>
      <c r="HZ41" s="278"/>
      <c r="IA41" s="308"/>
    </row>
    <row r="42" spans="1:235" ht="11" thickTop="1" x14ac:dyDescent="0.25"/>
    <row r="45" spans="1:235" x14ac:dyDescent="0.25">
      <c r="FM45" s="75" t="s">
        <v>137</v>
      </c>
    </row>
    <row r="46" spans="1:235" x14ac:dyDescent="0.25">
      <c r="U46" s="75" t="s">
        <v>137</v>
      </c>
    </row>
  </sheetData>
  <sortState ref="A5:XET34">
    <sortCondition ref="A5:A34"/>
  </sortState>
  <mergeCells count="20">
    <mergeCell ref="EK3:EP3"/>
    <mergeCell ref="EQ3:ER3"/>
    <mergeCell ref="GT2:GY2"/>
    <mergeCell ref="GZ2:HF2"/>
    <mergeCell ref="HG2:HN2"/>
    <mergeCell ref="EK2:FG2"/>
    <mergeCell ref="HO2:HS2"/>
    <mergeCell ref="HT2:HX2"/>
    <mergeCell ref="HY2:IA2"/>
    <mergeCell ref="FI2:FS2"/>
    <mergeCell ref="FT2:FV2"/>
    <mergeCell ref="FW2:GH2"/>
    <mergeCell ref="GI2:GK2"/>
    <mergeCell ref="GL2:GO2"/>
    <mergeCell ref="GP2:GS2"/>
    <mergeCell ref="C2:AG2"/>
    <mergeCell ref="AI2:BM2"/>
    <mergeCell ref="BO2:CP2"/>
    <mergeCell ref="CR2:DO2"/>
    <mergeCell ref="DQ2:EI2"/>
  </mergeCells>
  <printOptions horizontalCentered="1" gridLinesSet="0"/>
  <pageMargins left="0.5" right="0.5" top="0.75" bottom="0.25" header="0.25" footer="0.28000000000000003"/>
  <pageSetup scale="63" fitToWidth="5" orientation="landscape" horizontalDpi="4294967294" r:id="rId1"/>
  <headerFooter alignWithMargins="0">
    <oddHeader>&amp;L&amp;"Arial,Bold"&amp;12 2013 USSRWWN Running Means - Prelim Dat.   Harrison version</oddHeader>
  </headerFooter>
  <colBreaks count="5" manualBreakCount="5">
    <brk id="34" max="46" man="1"/>
    <brk id="66" max="48" man="1"/>
    <brk id="95" max="48" man="1"/>
    <brk id="120" max="48" man="1"/>
    <brk id="163" max="4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9"/>
  <sheetViews>
    <sheetView showGridLines="0" topLeftCell="B1" zoomScaleNormal="100" workbookViewId="0">
      <selection activeCell="Q9" sqref="Q9:Q41"/>
    </sheetView>
  </sheetViews>
  <sheetFormatPr defaultColWidth="9.1796875" defaultRowHeight="10" x14ac:dyDescent="0.2"/>
  <cols>
    <col min="1" max="1" width="9.1796875" style="1087"/>
    <col min="2" max="2" width="18.1796875" style="1087" customWidth="1"/>
    <col min="3" max="3" width="9.1796875" style="1087"/>
    <col min="4" max="4" width="4.453125" style="1087" customWidth="1"/>
    <col min="5" max="12" width="9.1796875" style="1087"/>
    <col min="13" max="13" width="9.7265625" style="1087" customWidth="1"/>
    <col min="14" max="16384" width="9.1796875" style="1087"/>
  </cols>
  <sheetData>
    <row r="1" spans="1:18" x14ac:dyDescent="0.2">
      <c r="A1" s="1084" t="s">
        <v>5</v>
      </c>
      <c r="B1" s="1085" t="s">
        <v>534</v>
      </c>
      <c r="C1" s="1085"/>
      <c r="D1" s="1085"/>
      <c r="E1" s="1085"/>
      <c r="F1" s="1085"/>
      <c r="G1" s="1085" t="s">
        <v>334</v>
      </c>
      <c r="H1" s="1085" t="s">
        <v>535</v>
      </c>
      <c r="I1" s="1085"/>
      <c r="J1" s="1085"/>
      <c r="K1" s="1085"/>
      <c r="L1" s="1085"/>
      <c r="M1" s="1085"/>
      <c r="N1" s="1085"/>
      <c r="O1" s="1085"/>
      <c r="P1" s="1085"/>
      <c r="Q1" s="1085"/>
      <c r="R1" s="1086"/>
    </row>
    <row r="2" spans="1:18" x14ac:dyDescent="0.2">
      <c r="A2" s="1084" t="s">
        <v>307</v>
      </c>
      <c r="B2" s="1088">
        <v>2</v>
      </c>
      <c r="C2" s="1089" t="s">
        <v>336</v>
      </c>
      <c r="D2" s="1089"/>
      <c r="E2" s="1089"/>
      <c r="F2" s="1088">
        <v>32</v>
      </c>
      <c r="G2" s="1089"/>
      <c r="H2" s="1089" t="s">
        <v>337</v>
      </c>
      <c r="I2" s="1090"/>
      <c r="J2" s="1088">
        <v>15.7</v>
      </c>
      <c r="K2" s="1089" t="s">
        <v>338</v>
      </c>
      <c r="L2" s="1089">
        <v>21.9</v>
      </c>
      <c r="M2" s="1089"/>
      <c r="N2" s="1089"/>
      <c r="O2" s="1089"/>
      <c r="P2" s="1089"/>
      <c r="Q2" s="1089"/>
      <c r="R2" s="1091"/>
    </row>
    <row r="3" spans="1:18" x14ac:dyDescent="0.2">
      <c r="A3" s="1092" t="s">
        <v>6</v>
      </c>
      <c r="B3" s="1089" t="s">
        <v>536</v>
      </c>
      <c r="C3" s="1089"/>
      <c r="D3" s="1089"/>
      <c r="E3" s="1089" t="s">
        <v>340</v>
      </c>
      <c r="F3" s="1089" t="s">
        <v>537</v>
      </c>
      <c r="G3" s="1089"/>
      <c r="H3" s="1089"/>
      <c r="I3" s="1089"/>
      <c r="J3" s="1089" t="s">
        <v>342</v>
      </c>
      <c r="K3" s="1093" t="s">
        <v>538</v>
      </c>
      <c r="L3" s="1089"/>
      <c r="M3" s="1089"/>
      <c r="N3" s="1089"/>
      <c r="O3" s="1089"/>
      <c r="P3" s="1089"/>
      <c r="Q3" s="1093" t="s">
        <v>82</v>
      </c>
      <c r="R3" s="1091"/>
    </row>
    <row r="4" spans="1:18" x14ac:dyDescent="0.2">
      <c r="A4" s="1094" t="s">
        <v>7</v>
      </c>
      <c r="B4" s="1089"/>
      <c r="C4" s="1089"/>
      <c r="D4" s="1089"/>
      <c r="E4" s="1091"/>
      <c r="F4" s="1095">
        <v>10.1</v>
      </c>
      <c r="G4" s="1096">
        <v>11</v>
      </c>
      <c r="H4" s="1096" t="s">
        <v>539</v>
      </c>
      <c r="I4" s="1096" t="s">
        <v>540</v>
      </c>
      <c r="J4" s="1091"/>
      <c r="K4" s="1091"/>
      <c r="L4" s="1091"/>
      <c r="M4" s="1096" t="s">
        <v>541</v>
      </c>
      <c r="N4" s="1096" t="s">
        <v>541</v>
      </c>
      <c r="O4" s="1091"/>
      <c r="P4" s="1091"/>
      <c r="Q4" s="1096" t="s">
        <v>541</v>
      </c>
      <c r="R4" s="1091"/>
    </row>
    <row r="5" spans="1:18" x14ac:dyDescent="0.2">
      <c r="A5" s="1097" t="s">
        <v>8</v>
      </c>
      <c r="B5" s="1098" t="s">
        <v>9</v>
      </c>
      <c r="C5" s="1099" t="s">
        <v>10</v>
      </c>
      <c r="D5" s="1099"/>
      <c r="E5" s="1099" t="s">
        <v>11</v>
      </c>
      <c r="F5" s="1099" t="s">
        <v>139</v>
      </c>
      <c r="G5" s="1099" t="s">
        <v>140</v>
      </c>
      <c r="H5" s="1099" t="s">
        <v>141</v>
      </c>
      <c r="I5" s="1099" t="s">
        <v>142</v>
      </c>
      <c r="J5" s="1099" t="s">
        <v>143</v>
      </c>
      <c r="K5" s="1099" t="s">
        <v>144</v>
      </c>
      <c r="L5" s="1099" t="s">
        <v>145</v>
      </c>
      <c r="M5" s="1100" t="s">
        <v>146</v>
      </c>
      <c r="N5" s="1101" t="s">
        <v>147</v>
      </c>
      <c r="O5" s="1102"/>
      <c r="P5" s="1099" t="s">
        <v>56</v>
      </c>
      <c r="Q5" s="1099" t="s">
        <v>23</v>
      </c>
      <c r="R5" s="1100" t="s">
        <v>158</v>
      </c>
    </row>
    <row r="6" spans="1:18" x14ac:dyDescent="0.2">
      <c r="A6" s="1097" t="s">
        <v>12</v>
      </c>
      <c r="B6" s="1098" t="s">
        <v>13</v>
      </c>
      <c r="C6" s="1099"/>
      <c r="D6" s="1098"/>
      <c r="E6" s="1099" t="s">
        <v>14</v>
      </c>
      <c r="F6" s="1099" t="s">
        <v>15</v>
      </c>
      <c r="G6" s="1099"/>
      <c r="H6" s="1099"/>
      <c r="I6" s="1099" t="s">
        <v>148</v>
      </c>
      <c r="J6" s="1099" t="s">
        <v>149</v>
      </c>
      <c r="K6" s="1099" t="s">
        <v>150</v>
      </c>
      <c r="L6" s="1099" t="s">
        <v>150</v>
      </c>
      <c r="M6" s="1103" t="s">
        <v>150</v>
      </c>
      <c r="N6" s="1099" t="s">
        <v>151</v>
      </c>
      <c r="O6" s="1099" t="s">
        <v>152</v>
      </c>
      <c r="P6" s="1099" t="s">
        <v>153</v>
      </c>
      <c r="Q6" s="1104" t="s">
        <v>24</v>
      </c>
      <c r="R6" s="1105" t="s">
        <v>24</v>
      </c>
    </row>
    <row r="7" spans="1:18" x14ac:dyDescent="0.2">
      <c r="A7" s="1097"/>
      <c r="B7" s="1098"/>
      <c r="C7" s="1099"/>
      <c r="D7" s="1103" t="s">
        <v>20</v>
      </c>
      <c r="E7" s="1099"/>
      <c r="F7" s="1099"/>
      <c r="G7" s="1099"/>
      <c r="H7" s="1098"/>
      <c r="I7" s="1098"/>
      <c r="J7" s="1098"/>
      <c r="K7" s="1098"/>
      <c r="L7" s="1098"/>
      <c r="M7" s="1098"/>
      <c r="N7" s="1103" t="s">
        <v>154</v>
      </c>
      <c r="O7" s="1099" t="s">
        <v>155</v>
      </c>
      <c r="P7" s="1099"/>
      <c r="Q7" s="1104" t="s">
        <v>25</v>
      </c>
      <c r="R7" s="1105" t="s">
        <v>25</v>
      </c>
    </row>
    <row r="8" spans="1:18" x14ac:dyDescent="0.2">
      <c r="A8" s="1106"/>
      <c r="B8" s="1107"/>
      <c r="C8" s="1108" t="s">
        <v>16</v>
      </c>
      <c r="D8" s="1108" t="s">
        <v>21</v>
      </c>
      <c r="E8" s="1108" t="s">
        <v>17</v>
      </c>
      <c r="F8" s="1108" t="s">
        <v>18</v>
      </c>
      <c r="G8" s="1108" t="s">
        <v>156</v>
      </c>
      <c r="H8" s="1108" t="s">
        <v>19</v>
      </c>
      <c r="I8" s="1108" t="s">
        <v>19</v>
      </c>
      <c r="J8" s="1109" t="s">
        <v>19</v>
      </c>
      <c r="K8" s="1109" t="s">
        <v>19</v>
      </c>
      <c r="L8" s="1109" t="s">
        <v>19</v>
      </c>
      <c r="M8" s="1109" t="s">
        <v>19</v>
      </c>
      <c r="N8" s="1109" t="s">
        <v>19</v>
      </c>
      <c r="O8" s="1109" t="s">
        <v>19</v>
      </c>
      <c r="P8" s="1109" t="s">
        <v>19</v>
      </c>
      <c r="Q8" s="1109" t="s">
        <v>19</v>
      </c>
      <c r="R8" s="1109" t="s">
        <v>19</v>
      </c>
    </row>
    <row r="9" spans="1:18" ht="13" customHeight="1" x14ac:dyDescent="0.2">
      <c r="A9" s="1110">
        <v>1</v>
      </c>
      <c r="B9" s="1110" t="s">
        <v>0</v>
      </c>
      <c r="C9" s="1110">
        <v>30.2</v>
      </c>
      <c r="D9" s="1110">
        <v>32</v>
      </c>
      <c r="E9" s="1110">
        <v>54.2</v>
      </c>
      <c r="F9" s="1110">
        <v>127</v>
      </c>
      <c r="G9" s="1110">
        <v>35</v>
      </c>
      <c r="H9" s="1110">
        <v>3</v>
      </c>
      <c r="I9" s="1110">
        <v>5</v>
      </c>
      <c r="J9" s="1110"/>
      <c r="K9" s="1110"/>
      <c r="L9" s="1110"/>
      <c r="M9" s="1110">
        <v>1.5</v>
      </c>
      <c r="N9" s="1110">
        <v>3</v>
      </c>
      <c r="O9" s="1110"/>
      <c r="P9" s="1110"/>
      <c r="Q9" s="1110">
        <v>3</v>
      </c>
      <c r="R9" s="1110" t="s">
        <v>159</v>
      </c>
    </row>
    <row r="10" spans="1:18" ht="13" customHeight="1" x14ac:dyDescent="0.2">
      <c r="A10" s="1110">
        <v>2</v>
      </c>
      <c r="B10" s="1110" t="s">
        <v>27</v>
      </c>
      <c r="C10" s="1110">
        <v>75.7</v>
      </c>
      <c r="D10" s="1110">
        <v>15</v>
      </c>
      <c r="E10" s="1110">
        <v>56.4</v>
      </c>
      <c r="F10" s="1110">
        <v>126</v>
      </c>
      <c r="G10" s="1110">
        <v>36</v>
      </c>
      <c r="H10" s="1110">
        <v>3</v>
      </c>
      <c r="I10" s="1110">
        <v>3</v>
      </c>
      <c r="J10" s="1110"/>
      <c r="K10" s="1110"/>
      <c r="L10" s="1110"/>
      <c r="M10" s="1110">
        <v>2</v>
      </c>
      <c r="N10" s="1110">
        <v>6</v>
      </c>
      <c r="O10" s="1110"/>
      <c r="P10" s="1110"/>
      <c r="Q10" s="1110">
        <v>0</v>
      </c>
      <c r="R10" s="1110" t="s">
        <v>160</v>
      </c>
    </row>
    <row r="11" spans="1:18" ht="13" customHeight="1" x14ac:dyDescent="0.2">
      <c r="A11" s="1110">
        <v>3</v>
      </c>
      <c r="B11" s="1110" t="s">
        <v>206</v>
      </c>
      <c r="C11" s="1110">
        <v>109.9</v>
      </c>
      <c r="D11" s="1110">
        <v>1</v>
      </c>
      <c r="E11" s="1110">
        <v>60.5</v>
      </c>
      <c r="F11" s="1110">
        <v>128</v>
      </c>
      <c r="G11" s="1110">
        <v>41</v>
      </c>
      <c r="H11" s="1110">
        <v>1</v>
      </c>
      <c r="I11" s="1110">
        <v>1</v>
      </c>
      <c r="J11" s="1110"/>
      <c r="K11" s="1110"/>
      <c r="L11" s="1110"/>
      <c r="M11" s="1110">
        <v>0</v>
      </c>
      <c r="N11" s="1110">
        <v>0</v>
      </c>
      <c r="O11" s="1110"/>
      <c r="P11" s="1110"/>
      <c r="Q11" s="1110">
        <v>2</v>
      </c>
      <c r="R11" s="1110" t="s">
        <v>161</v>
      </c>
    </row>
    <row r="12" spans="1:18" ht="13" customHeight="1" x14ac:dyDescent="0.2">
      <c r="A12" s="1110">
        <v>4</v>
      </c>
      <c r="B12" s="1110" t="s">
        <v>208</v>
      </c>
      <c r="C12" s="1110">
        <v>107.3</v>
      </c>
      <c r="D12" s="1110">
        <v>3</v>
      </c>
      <c r="E12" s="1110">
        <v>58.3</v>
      </c>
      <c r="F12" s="1110">
        <v>130</v>
      </c>
      <c r="G12" s="1110">
        <v>36</v>
      </c>
      <c r="H12" s="1110">
        <v>2</v>
      </c>
      <c r="I12" s="1110">
        <v>1</v>
      </c>
      <c r="J12" s="1110"/>
      <c r="K12" s="1110"/>
      <c r="L12" s="1110"/>
      <c r="M12" s="1110">
        <v>0</v>
      </c>
      <c r="N12" s="1110">
        <v>3</v>
      </c>
      <c r="O12" s="1110"/>
      <c r="P12" s="1110"/>
      <c r="Q12" s="1110">
        <v>1.5</v>
      </c>
      <c r="R12" s="1110"/>
    </row>
    <row r="13" spans="1:18" ht="13" customHeight="1" x14ac:dyDescent="0.2">
      <c r="A13" s="1110">
        <v>5</v>
      </c>
      <c r="B13" s="1110" t="s">
        <v>179</v>
      </c>
      <c r="C13" s="1110">
        <v>109.3</v>
      </c>
      <c r="D13" s="1110">
        <v>2</v>
      </c>
      <c r="E13" s="1110">
        <v>57</v>
      </c>
      <c r="F13" s="1110">
        <v>126.5</v>
      </c>
      <c r="G13" s="1110">
        <v>38</v>
      </c>
      <c r="H13" s="1110">
        <v>2.5</v>
      </c>
      <c r="I13" s="1110">
        <v>3</v>
      </c>
      <c r="J13" s="1110"/>
      <c r="K13" s="1110"/>
      <c r="L13" s="1110"/>
      <c r="M13" s="1110">
        <v>0</v>
      </c>
      <c r="N13" s="1110">
        <v>2</v>
      </c>
      <c r="O13" s="1110"/>
      <c r="P13" s="1110"/>
      <c r="Q13" s="1110">
        <v>0</v>
      </c>
      <c r="R13" s="1110"/>
    </row>
    <row r="14" spans="1:18" ht="13" customHeight="1" x14ac:dyDescent="0.2">
      <c r="A14" s="1110">
        <v>6</v>
      </c>
      <c r="B14" s="1110" t="s">
        <v>211</v>
      </c>
      <c r="C14" s="1110">
        <v>82</v>
      </c>
      <c r="D14" s="1110">
        <v>13</v>
      </c>
      <c r="E14" s="1110">
        <v>59.8</v>
      </c>
      <c r="F14" s="1110">
        <v>126</v>
      </c>
      <c r="G14" s="1110">
        <v>38</v>
      </c>
      <c r="H14" s="1110">
        <v>2.5</v>
      </c>
      <c r="I14" s="1110">
        <v>1</v>
      </c>
      <c r="J14" s="1110"/>
      <c r="K14" s="1110"/>
      <c r="L14" s="1110"/>
      <c r="M14" s="1110">
        <v>3</v>
      </c>
      <c r="N14" s="1110">
        <v>3</v>
      </c>
      <c r="O14" s="1110"/>
      <c r="P14" s="1110"/>
      <c r="Q14" s="1110">
        <v>3</v>
      </c>
      <c r="R14" s="1110"/>
    </row>
    <row r="15" spans="1:18" ht="13" customHeight="1" x14ac:dyDescent="0.2">
      <c r="A15" s="1110">
        <v>7</v>
      </c>
      <c r="B15" s="1110" t="s">
        <v>213</v>
      </c>
      <c r="C15" s="1110">
        <v>75.400000000000006</v>
      </c>
      <c r="D15" s="1110">
        <v>16</v>
      </c>
      <c r="E15" s="1110">
        <v>59.6</v>
      </c>
      <c r="F15" s="1110">
        <v>127</v>
      </c>
      <c r="G15" s="1110">
        <v>38</v>
      </c>
      <c r="H15" s="1110">
        <v>3.5</v>
      </c>
      <c r="I15" s="1110">
        <v>1</v>
      </c>
      <c r="J15" s="1110"/>
      <c r="K15" s="1110"/>
      <c r="L15" s="1110"/>
      <c r="M15" s="1110">
        <v>3</v>
      </c>
      <c r="N15" s="1110">
        <v>6</v>
      </c>
      <c r="O15" s="1110"/>
      <c r="P15" s="1110"/>
      <c r="Q15" s="1110">
        <v>2</v>
      </c>
      <c r="R15" s="1110"/>
    </row>
    <row r="16" spans="1:18" ht="13" customHeight="1" x14ac:dyDescent="0.2">
      <c r="A16" s="1110">
        <v>8</v>
      </c>
      <c r="B16" s="1110" t="s">
        <v>215</v>
      </c>
      <c r="C16" s="1110">
        <v>53.2</v>
      </c>
      <c r="D16" s="1110">
        <v>24</v>
      </c>
      <c r="E16" s="1110">
        <v>61.1</v>
      </c>
      <c r="F16" s="1110">
        <v>127.5</v>
      </c>
      <c r="G16" s="1110">
        <v>39</v>
      </c>
      <c r="H16" s="1110">
        <v>5</v>
      </c>
      <c r="I16" s="1110">
        <v>6</v>
      </c>
      <c r="J16" s="1110"/>
      <c r="K16" s="1110"/>
      <c r="L16" s="1110"/>
      <c r="M16" s="1110">
        <v>1</v>
      </c>
      <c r="N16" s="1110">
        <v>4</v>
      </c>
      <c r="O16" s="1110"/>
      <c r="P16" s="1110"/>
      <c r="Q16" s="1110">
        <v>3.5</v>
      </c>
      <c r="R16" s="1110"/>
    </row>
    <row r="17" spans="1:18" ht="13" customHeight="1" x14ac:dyDescent="0.2">
      <c r="A17" s="1110">
        <v>9</v>
      </c>
      <c r="B17" s="1110" t="s">
        <v>217</v>
      </c>
      <c r="C17" s="1110">
        <v>92.1</v>
      </c>
      <c r="D17" s="1110">
        <v>7</v>
      </c>
      <c r="E17" s="1110">
        <v>58.9</v>
      </c>
      <c r="F17" s="1110">
        <v>131</v>
      </c>
      <c r="G17" s="1110">
        <v>36</v>
      </c>
      <c r="H17" s="1110">
        <v>3</v>
      </c>
      <c r="I17" s="1110">
        <v>6</v>
      </c>
      <c r="J17" s="1110"/>
      <c r="K17" s="1110"/>
      <c r="L17" s="1110"/>
      <c r="M17" s="1110">
        <v>0</v>
      </c>
      <c r="N17" s="1110">
        <v>3</v>
      </c>
      <c r="O17" s="1110"/>
      <c r="P17" s="1110"/>
      <c r="Q17" s="1110">
        <v>2</v>
      </c>
      <c r="R17" s="1110"/>
    </row>
    <row r="18" spans="1:18" ht="13" customHeight="1" x14ac:dyDescent="0.2">
      <c r="A18" s="1110">
        <v>10</v>
      </c>
      <c r="B18" s="1110" t="s">
        <v>219</v>
      </c>
      <c r="C18" s="1110">
        <v>40</v>
      </c>
      <c r="D18" s="1110">
        <v>30</v>
      </c>
      <c r="E18" s="1110">
        <v>60.8</v>
      </c>
      <c r="F18" s="1110">
        <v>131</v>
      </c>
      <c r="G18" s="1110">
        <v>36</v>
      </c>
      <c r="H18" s="1110">
        <v>3</v>
      </c>
      <c r="I18" s="1110">
        <v>9</v>
      </c>
      <c r="J18" s="1110"/>
      <c r="K18" s="1110"/>
      <c r="L18" s="1110"/>
      <c r="M18" s="1110">
        <v>4</v>
      </c>
      <c r="N18" s="1110">
        <v>2</v>
      </c>
      <c r="O18" s="1110"/>
      <c r="P18" s="1110"/>
      <c r="Q18" s="1110">
        <v>3</v>
      </c>
      <c r="R18" s="1110"/>
    </row>
    <row r="19" spans="1:18" ht="13" customHeight="1" x14ac:dyDescent="0.2">
      <c r="A19" s="1110">
        <v>11</v>
      </c>
      <c r="B19" s="1110" t="s">
        <v>221</v>
      </c>
      <c r="C19" s="1110">
        <v>47.1</v>
      </c>
      <c r="D19" s="1110">
        <v>27</v>
      </c>
      <c r="E19" s="1110">
        <v>54.9</v>
      </c>
      <c r="F19" s="1110">
        <v>126</v>
      </c>
      <c r="G19" s="1110">
        <v>39</v>
      </c>
      <c r="H19" s="1110">
        <v>3.5</v>
      </c>
      <c r="I19" s="1110">
        <v>5</v>
      </c>
      <c r="J19" s="1110"/>
      <c r="K19" s="1110"/>
      <c r="L19" s="1110"/>
      <c r="M19" s="1110">
        <v>0</v>
      </c>
      <c r="N19" s="1110">
        <v>4</v>
      </c>
      <c r="O19" s="1110"/>
      <c r="P19" s="1110"/>
      <c r="Q19" s="1110">
        <v>3.5</v>
      </c>
      <c r="R19" s="1110"/>
    </row>
    <row r="20" spans="1:18" ht="13" customHeight="1" x14ac:dyDescent="0.2">
      <c r="A20" s="1110">
        <v>12</v>
      </c>
      <c r="B20" s="1110" t="s">
        <v>223</v>
      </c>
      <c r="C20" s="1110">
        <v>42.8</v>
      </c>
      <c r="D20" s="1110">
        <v>28</v>
      </c>
      <c r="E20" s="1110">
        <v>57.7</v>
      </c>
      <c r="F20" s="1110">
        <v>126.5</v>
      </c>
      <c r="G20" s="1110">
        <v>37</v>
      </c>
      <c r="H20" s="1110">
        <v>9</v>
      </c>
      <c r="I20" s="1110">
        <v>8</v>
      </c>
      <c r="J20" s="1110"/>
      <c r="K20" s="1110"/>
      <c r="L20" s="1110"/>
      <c r="M20" s="1110">
        <v>2</v>
      </c>
      <c r="N20" s="1110">
        <v>4</v>
      </c>
      <c r="O20" s="1110"/>
      <c r="P20" s="1110"/>
      <c r="Q20" s="1110">
        <v>2</v>
      </c>
      <c r="R20" s="1110"/>
    </row>
    <row r="21" spans="1:18" ht="13" customHeight="1" x14ac:dyDescent="0.2">
      <c r="A21" s="1110">
        <v>13</v>
      </c>
      <c r="B21" s="1110" t="s">
        <v>225</v>
      </c>
      <c r="C21" s="1110">
        <v>84.1</v>
      </c>
      <c r="D21" s="1110">
        <v>10</v>
      </c>
      <c r="E21" s="1110">
        <v>59.3</v>
      </c>
      <c r="F21" s="1110">
        <v>125.5</v>
      </c>
      <c r="G21" s="1110">
        <v>38</v>
      </c>
      <c r="H21" s="1110">
        <v>9</v>
      </c>
      <c r="I21" s="1110">
        <v>2</v>
      </c>
      <c r="J21" s="1110"/>
      <c r="K21" s="1110"/>
      <c r="L21" s="1110"/>
      <c r="M21" s="1110">
        <v>1.5</v>
      </c>
      <c r="N21" s="1110">
        <v>3</v>
      </c>
      <c r="O21" s="1110"/>
      <c r="P21" s="1110"/>
      <c r="Q21" s="1110">
        <v>2.5</v>
      </c>
      <c r="R21" s="1110"/>
    </row>
    <row r="22" spans="1:18" ht="13" customHeight="1" x14ac:dyDescent="0.2">
      <c r="A22" s="1110">
        <v>14</v>
      </c>
      <c r="B22" s="1110" t="s">
        <v>227</v>
      </c>
      <c r="C22" s="1110">
        <v>16.899999999999999</v>
      </c>
      <c r="D22" s="1110">
        <v>33</v>
      </c>
      <c r="E22" s="1110">
        <v>58.3</v>
      </c>
      <c r="F22" s="1110">
        <v>127.5</v>
      </c>
      <c r="G22" s="1110">
        <v>44</v>
      </c>
      <c r="H22" s="1110">
        <v>9</v>
      </c>
      <c r="I22" s="1110">
        <v>1</v>
      </c>
      <c r="J22" s="1110"/>
      <c r="K22" s="1110"/>
      <c r="L22" s="1110"/>
      <c r="M22" s="1110">
        <v>9</v>
      </c>
      <c r="N22" s="1110">
        <v>6</v>
      </c>
      <c r="O22" s="1110"/>
      <c r="P22" s="1110"/>
      <c r="Q22" s="1110">
        <v>0</v>
      </c>
      <c r="R22" s="1110"/>
    </row>
    <row r="23" spans="1:18" ht="13" customHeight="1" x14ac:dyDescent="0.2">
      <c r="A23" s="1110">
        <v>15</v>
      </c>
      <c r="B23" s="1110" t="s">
        <v>229</v>
      </c>
      <c r="C23" s="1110">
        <v>30.7</v>
      </c>
      <c r="D23" s="1110">
        <v>31</v>
      </c>
      <c r="E23" s="1110">
        <v>60.8</v>
      </c>
      <c r="F23" s="1110">
        <v>126</v>
      </c>
      <c r="G23" s="1110">
        <v>40</v>
      </c>
      <c r="H23" s="1110">
        <v>4</v>
      </c>
      <c r="I23" s="1110">
        <v>1</v>
      </c>
      <c r="J23" s="1110"/>
      <c r="K23" s="1110"/>
      <c r="L23" s="1110"/>
      <c r="M23" s="1110">
        <v>9</v>
      </c>
      <c r="N23" s="1110">
        <v>9</v>
      </c>
      <c r="O23" s="1110"/>
      <c r="P23" s="1110"/>
      <c r="Q23" s="1110">
        <v>0</v>
      </c>
      <c r="R23" s="1110"/>
    </row>
    <row r="24" spans="1:18" ht="13" customHeight="1" x14ac:dyDescent="0.2">
      <c r="A24" s="1110">
        <v>16</v>
      </c>
      <c r="B24" s="1110" t="s">
        <v>231</v>
      </c>
      <c r="C24" s="1110">
        <v>94</v>
      </c>
      <c r="D24" s="1110">
        <v>6</v>
      </c>
      <c r="E24" s="1110">
        <v>58</v>
      </c>
      <c r="F24" s="1110">
        <v>130</v>
      </c>
      <c r="G24" s="1110">
        <v>41</v>
      </c>
      <c r="H24" s="1110">
        <v>4</v>
      </c>
      <c r="I24" s="1110">
        <v>1</v>
      </c>
      <c r="J24" s="1110"/>
      <c r="K24" s="1110"/>
      <c r="L24" s="1110"/>
      <c r="M24" s="1110">
        <v>3</v>
      </c>
      <c r="N24" s="1110">
        <v>7</v>
      </c>
      <c r="O24" s="1110"/>
      <c r="P24" s="1110"/>
      <c r="Q24" s="1110">
        <v>2</v>
      </c>
      <c r="R24" s="1110"/>
    </row>
    <row r="25" spans="1:18" ht="13" customHeight="1" x14ac:dyDescent="0.2">
      <c r="A25" s="1110">
        <v>17</v>
      </c>
      <c r="B25" s="1110" t="s">
        <v>233</v>
      </c>
      <c r="C25" s="1110">
        <v>96.3</v>
      </c>
      <c r="D25" s="1110">
        <v>4</v>
      </c>
      <c r="E25" s="1110">
        <v>58.4</v>
      </c>
      <c r="F25" s="1110">
        <v>127</v>
      </c>
      <c r="G25" s="1110">
        <v>39</v>
      </c>
      <c r="H25" s="1110">
        <v>3</v>
      </c>
      <c r="I25" s="1110">
        <v>2.5</v>
      </c>
      <c r="J25" s="1110"/>
      <c r="K25" s="1110"/>
      <c r="L25" s="1110"/>
      <c r="M25" s="1110">
        <v>0.5</v>
      </c>
      <c r="N25" s="1110">
        <v>3</v>
      </c>
      <c r="O25" s="1110"/>
      <c r="P25" s="1110"/>
      <c r="Q25" s="1110">
        <v>1</v>
      </c>
      <c r="R25" s="1110"/>
    </row>
    <row r="26" spans="1:18" ht="13" customHeight="1" x14ac:dyDescent="0.2">
      <c r="A26" s="1110">
        <v>18</v>
      </c>
      <c r="B26" s="1110" t="s">
        <v>235</v>
      </c>
      <c r="C26" s="1110">
        <v>70.7</v>
      </c>
      <c r="D26" s="1110">
        <v>18</v>
      </c>
      <c r="E26" s="1110">
        <v>59.6</v>
      </c>
      <c r="F26" s="1110">
        <v>126.5</v>
      </c>
      <c r="G26" s="1110">
        <v>36</v>
      </c>
      <c r="H26" s="1110">
        <v>7.5</v>
      </c>
      <c r="I26" s="1110">
        <v>2.5</v>
      </c>
      <c r="J26" s="1110"/>
      <c r="K26" s="1110"/>
      <c r="L26" s="1110"/>
      <c r="M26" s="1110">
        <v>4.5</v>
      </c>
      <c r="N26" s="1110">
        <v>6</v>
      </c>
      <c r="O26" s="1110"/>
      <c r="P26" s="1110"/>
      <c r="Q26" s="1110">
        <v>3</v>
      </c>
      <c r="R26" s="1110"/>
    </row>
    <row r="27" spans="1:18" ht="13" customHeight="1" x14ac:dyDescent="0.2">
      <c r="A27" s="1110">
        <v>19</v>
      </c>
      <c r="B27" s="1110" t="s">
        <v>237</v>
      </c>
      <c r="C27" s="1110">
        <v>96</v>
      </c>
      <c r="D27" s="1110">
        <v>5</v>
      </c>
      <c r="E27" s="1110">
        <v>58.7</v>
      </c>
      <c r="F27" s="1110">
        <v>128</v>
      </c>
      <c r="G27" s="1110">
        <v>39</v>
      </c>
      <c r="H27" s="1110">
        <v>6.5</v>
      </c>
      <c r="I27" s="1110">
        <v>4</v>
      </c>
      <c r="J27" s="1110"/>
      <c r="K27" s="1110"/>
      <c r="L27" s="1110"/>
      <c r="M27" s="1110">
        <v>0</v>
      </c>
      <c r="N27" s="1110">
        <v>4</v>
      </c>
      <c r="O27" s="1110"/>
      <c r="P27" s="1110"/>
      <c r="Q27" s="1110">
        <v>2</v>
      </c>
      <c r="R27" s="1110"/>
    </row>
    <row r="28" spans="1:18" ht="13" customHeight="1" x14ac:dyDescent="0.2">
      <c r="A28" s="1110">
        <v>20</v>
      </c>
      <c r="B28" s="1110" t="s">
        <v>239</v>
      </c>
      <c r="C28" s="1110">
        <v>50.3</v>
      </c>
      <c r="D28" s="1110">
        <v>25</v>
      </c>
      <c r="E28" s="1110">
        <v>59.6</v>
      </c>
      <c r="F28" s="1110">
        <v>128.5</v>
      </c>
      <c r="G28" s="1110">
        <v>43</v>
      </c>
      <c r="H28" s="1110">
        <v>6.5</v>
      </c>
      <c r="I28" s="1110">
        <v>1</v>
      </c>
      <c r="J28" s="1110"/>
      <c r="K28" s="1110"/>
      <c r="L28" s="1110"/>
      <c r="M28" s="1110">
        <v>9</v>
      </c>
      <c r="N28" s="1110">
        <v>9</v>
      </c>
      <c r="O28" s="1110"/>
      <c r="P28" s="1110"/>
      <c r="Q28" s="1110">
        <v>0</v>
      </c>
      <c r="R28" s="1110"/>
    </row>
    <row r="29" spans="1:18" ht="13" customHeight="1" x14ac:dyDescent="0.2">
      <c r="A29" s="1110">
        <v>21</v>
      </c>
      <c r="B29" s="1110" t="s">
        <v>242</v>
      </c>
      <c r="C29" s="1110">
        <v>65.2</v>
      </c>
      <c r="D29" s="1110">
        <v>20</v>
      </c>
      <c r="E29" s="1110">
        <v>59.5</v>
      </c>
      <c r="F29" s="1110">
        <v>127.5</v>
      </c>
      <c r="G29" s="1110">
        <v>42</v>
      </c>
      <c r="H29" s="1110">
        <v>5</v>
      </c>
      <c r="I29" s="1110">
        <v>1</v>
      </c>
      <c r="J29" s="1110"/>
      <c r="K29" s="1110"/>
      <c r="L29" s="1110"/>
      <c r="M29" s="1110">
        <v>6.5</v>
      </c>
      <c r="N29" s="1110">
        <v>4</v>
      </c>
      <c r="O29" s="1110"/>
      <c r="P29" s="1110"/>
      <c r="Q29" s="1110">
        <v>1</v>
      </c>
      <c r="R29" s="1110"/>
    </row>
    <row r="30" spans="1:18" ht="13" customHeight="1" x14ac:dyDescent="0.2">
      <c r="A30" s="1110">
        <v>22</v>
      </c>
      <c r="B30" s="1110" t="s">
        <v>244</v>
      </c>
      <c r="C30" s="1110">
        <v>41.3</v>
      </c>
      <c r="D30" s="1110">
        <v>29</v>
      </c>
      <c r="E30" s="1110">
        <v>60.8</v>
      </c>
      <c r="F30" s="1110">
        <v>130</v>
      </c>
      <c r="G30" s="1110">
        <v>36</v>
      </c>
      <c r="H30" s="1110">
        <v>8</v>
      </c>
      <c r="I30" s="1110">
        <v>1</v>
      </c>
      <c r="J30" s="1110"/>
      <c r="K30" s="1110"/>
      <c r="L30" s="1110"/>
      <c r="M30" s="1110">
        <v>9</v>
      </c>
      <c r="N30" s="1110">
        <v>8</v>
      </c>
      <c r="O30" s="1110"/>
      <c r="P30" s="1110"/>
      <c r="Q30" s="1110">
        <v>0</v>
      </c>
      <c r="R30" s="1110"/>
    </row>
    <row r="31" spans="1:18" ht="13" customHeight="1" x14ac:dyDescent="0.2">
      <c r="A31" s="1110">
        <v>23</v>
      </c>
      <c r="B31" s="1110" t="s">
        <v>246</v>
      </c>
      <c r="C31" s="1110">
        <v>63.2</v>
      </c>
      <c r="D31" s="1110">
        <v>21</v>
      </c>
      <c r="E31" s="1110">
        <v>58.9</v>
      </c>
      <c r="F31" s="1110">
        <v>131</v>
      </c>
      <c r="G31" s="1110">
        <v>37</v>
      </c>
      <c r="H31" s="1110">
        <v>1</v>
      </c>
      <c r="I31" s="1110">
        <v>3</v>
      </c>
      <c r="J31" s="1110"/>
      <c r="K31" s="1110"/>
      <c r="L31" s="1110"/>
      <c r="M31" s="1110">
        <v>2</v>
      </c>
      <c r="N31" s="1110">
        <v>5</v>
      </c>
      <c r="O31" s="1110"/>
      <c r="P31" s="1110"/>
      <c r="Q31" s="1110">
        <v>3</v>
      </c>
      <c r="R31" s="1110"/>
    </row>
    <row r="32" spans="1:18" ht="13" customHeight="1" x14ac:dyDescent="0.2">
      <c r="A32" s="1110">
        <v>24</v>
      </c>
      <c r="B32" s="1110" t="s">
        <v>248</v>
      </c>
      <c r="C32" s="1110">
        <v>73.7</v>
      </c>
      <c r="D32" s="1110">
        <v>17</v>
      </c>
      <c r="E32" s="1110">
        <v>56.3</v>
      </c>
      <c r="F32" s="1110">
        <v>126.5</v>
      </c>
      <c r="G32" s="1110">
        <v>36</v>
      </c>
      <c r="H32" s="1110">
        <v>2</v>
      </c>
      <c r="I32" s="1110">
        <v>4.5</v>
      </c>
      <c r="J32" s="1110"/>
      <c r="K32" s="1110"/>
      <c r="L32" s="1110"/>
      <c r="M32" s="1110">
        <v>0.5</v>
      </c>
      <c r="N32" s="1110">
        <v>1</v>
      </c>
      <c r="O32" s="1110"/>
      <c r="P32" s="1110"/>
      <c r="Q32" s="1110">
        <v>3</v>
      </c>
      <c r="R32" s="1110"/>
    </row>
    <row r="33" spans="1:18" ht="13" customHeight="1" x14ac:dyDescent="0.2">
      <c r="A33" s="1110">
        <v>25</v>
      </c>
      <c r="B33" s="1110" t="s">
        <v>250</v>
      </c>
      <c r="C33" s="1110">
        <v>82.2</v>
      </c>
      <c r="D33" s="1110">
        <v>12</v>
      </c>
      <c r="E33" s="1110">
        <v>56.4</v>
      </c>
      <c r="F33" s="1110">
        <v>127</v>
      </c>
      <c r="G33" s="1110">
        <v>36</v>
      </c>
      <c r="H33" s="1110">
        <v>7</v>
      </c>
      <c r="I33" s="1110">
        <v>3</v>
      </c>
      <c r="J33" s="1110"/>
      <c r="K33" s="1110"/>
      <c r="L33" s="1110"/>
      <c r="M33" s="1110">
        <v>0</v>
      </c>
      <c r="N33" s="1110">
        <v>4</v>
      </c>
      <c r="O33" s="1110"/>
      <c r="P33" s="1110"/>
      <c r="Q33" s="1110">
        <v>3</v>
      </c>
      <c r="R33" s="1110"/>
    </row>
    <row r="34" spans="1:18" ht="13" customHeight="1" x14ac:dyDescent="0.2">
      <c r="A34" s="1110">
        <v>26</v>
      </c>
      <c r="B34" s="1110" t="s">
        <v>252</v>
      </c>
      <c r="C34" s="1110">
        <v>79.5</v>
      </c>
      <c r="D34" s="1110">
        <v>14</v>
      </c>
      <c r="E34" s="1110">
        <v>56.6</v>
      </c>
      <c r="F34" s="1110">
        <v>128</v>
      </c>
      <c r="G34" s="1110">
        <v>43</v>
      </c>
      <c r="H34" s="1110">
        <v>2</v>
      </c>
      <c r="I34" s="1110">
        <v>1</v>
      </c>
      <c r="J34" s="1110"/>
      <c r="K34" s="1110"/>
      <c r="L34" s="1110"/>
      <c r="M34" s="1110">
        <v>4.5</v>
      </c>
      <c r="N34" s="1110">
        <v>7</v>
      </c>
      <c r="O34" s="1110"/>
      <c r="P34" s="1110"/>
      <c r="Q34" s="1110">
        <v>2.5</v>
      </c>
      <c r="R34" s="1110"/>
    </row>
    <row r="35" spans="1:18" ht="13" customHeight="1" x14ac:dyDescent="0.2">
      <c r="A35" s="1110">
        <v>27</v>
      </c>
      <c r="B35" s="1110" t="s">
        <v>254</v>
      </c>
      <c r="C35" s="1110">
        <v>48.1</v>
      </c>
      <c r="D35" s="1110">
        <v>26</v>
      </c>
      <c r="E35" s="1110">
        <v>58.4</v>
      </c>
      <c r="F35" s="1110">
        <v>127</v>
      </c>
      <c r="G35" s="1110">
        <v>41</v>
      </c>
      <c r="H35" s="1110">
        <v>4.5</v>
      </c>
      <c r="I35" s="1110">
        <v>2</v>
      </c>
      <c r="J35" s="1110"/>
      <c r="K35" s="1110"/>
      <c r="L35" s="1110"/>
      <c r="M35" s="1110">
        <v>6</v>
      </c>
      <c r="N35" s="1110">
        <v>7</v>
      </c>
      <c r="O35" s="1110"/>
      <c r="P35" s="1110"/>
      <c r="Q35" s="1110">
        <v>3</v>
      </c>
      <c r="R35" s="1110"/>
    </row>
    <row r="36" spans="1:18" ht="13" customHeight="1" x14ac:dyDescent="0.2">
      <c r="A36" s="1110">
        <v>28</v>
      </c>
      <c r="B36" s="1110" t="s">
        <v>256</v>
      </c>
      <c r="C36" s="1110">
        <v>61.3</v>
      </c>
      <c r="D36" s="1110">
        <v>23</v>
      </c>
      <c r="E36" s="1110">
        <v>57.7</v>
      </c>
      <c r="F36" s="1110">
        <v>132</v>
      </c>
      <c r="G36" s="1110">
        <v>35</v>
      </c>
      <c r="H36" s="1110">
        <v>4</v>
      </c>
      <c r="I36" s="1110">
        <v>9</v>
      </c>
      <c r="J36" s="1110"/>
      <c r="K36" s="1110"/>
      <c r="L36" s="1110"/>
      <c r="M36" s="1110">
        <v>0</v>
      </c>
      <c r="N36" s="1110">
        <v>3</v>
      </c>
      <c r="O36" s="1110"/>
      <c r="P36" s="1110"/>
      <c r="Q36" s="1110">
        <v>1.5</v>
      </c>
      <c r="R36" s="1110"/>
    </row>
    <row r="37" spans="1:18" ht="13" customHeight="1" x14ac:dyDescent="0.2">
      <c r="A37" s="1110">
        <v>29</v>
      </c>
      <c r="B37" s="1110" t="s">
        <v>258</v>
      </c>
      <c r="C37" s="1110">
        <v>61.7</v>
      </c>
      <c r="D37" s="1110">
        <v>22</v>
      </c>
      <c r="E37" s="1110">
        <v>58.6</v>
      </c>
      <c r="F37" s="1110">
        <v>127</v>
      </c>
      <c r="G37" s="1110">
        <v>40</v>
      </c>
      <c r="H37" s="1110">
        <v>3</v>
      </c>
      <c r="I37" s="1110">
        <v>3</v>
      </c>
      <c r="J37" s="1110"/>
      <c r="K37" s="1110"/>
      <c r="L37" s="1110"/>
      <c r="M37" s="1110">
        <v>1</v>
      </c>
      <c r="N37" s="1110">
        <v>6</v>
      </c>
      <c r="O37" s="1110"/>
      <c r="P37" s="1110"/>
      <c r="Q37" s="1110">
        <v>3</v>
      </c>
      <c r="R37" s="1110"/>
    </row>
    <row r="38" spans="1:18" ht="13" customHeight="1" x14ac:dyDescent="0.2">
      <c r="A38" s="1110">
        <v>30</v>
      </c>
      <c r="B38" s="1110" t="s">
        <v>260</v>
      </c>
      <c r="C38" s="1110">
        <v>85.6</v>
      </c>
      <c r="D38" s="1110">
        <v>9</v>
      </c>
      <c r="E38" s="1110">
        <v>60.4</v>
      </c>
      <c r="F38" s="1110">
        <v>127</v>
      </c>
      <c r="G38" s="1110">
        <v>36</v>
      </c>
      <c r="H38" s="1110">
        <v>3</v>
      </c>
      <c r="I38" s="1110">
        <v>3</v>
      </c>
      <c r="J38" s="1110"/>
      <c r="K38" s="1110"/>
      <c r="L38" s="1110"/>
      <c r="M38" s="1110">
        <v>0</v>
      </c>
      <c r="N38" s="1110">
        <v>5</v>
      </c>
      <c r="O38" s="1110"/>
      <c r="P38" s="1110"/>
      <c r="Q38" s="1110">
        <v>2</v>
      </c>
      <c r="R38" s="1110"/>
    </row>
    <row r="39" spans="1:18" ht="13" customHeight="1" x14ac:dyDescent="0.2">
      <c r="A39" s="1110">
        <v>31</v>
      </c>
      <c r="B39" s="1110" t="s">
        <v>262</v>
      </c>
      <c r="C39" s="1110">
        <v>84</v>
      </c>
      <c r="D39" s="1110">
        <v>11</v>
      </c>
      <c r="E39" s="1110">
        <v>58.3</v>
      </c>
      <c r="F39" s="1110">
        <v>127</v>
      </c>
      <c r="G39" s="1110">
        <v>37</v>
      </c>
      <c r="H39" s="1110">
        <v>5</v>
      </c>
      <c r="I39" s="1110">
        <v>2.5</v>
      </c>
      <c r="J39" s="1110"/>
      <c r="K39" s="1110"/>
      <c r="L39" s="1110"/>
      <c r="M39" s="1110">
        <v>0</v>
      </c>
      <c r="N39" s="1110">
        <v>4</v>
      </c>
      <c r="O39" s="1110"/>
      <c r="P39" s="1110"/>
      <c r="Q39" s="1110">
        <v>2</v>
      </c>
      <c r="R39" s="1110"/>
    </row>
    <row r="40" spans="1:18" ht="13" customHeight="1" x14ac:dyDescent="0.2">
      <c r="A40" s="1110">
        <v>32</v>
      </c>
      <c r="B40" s="1110" t="s">
        <v>263</v>
      </c>
      <c r="C40" s="1110">
        <v>88.9</v>
      </c>
      <c r="D40" s="1110">
        <v>8</v>
      </c>
      <c r="E40" s="1110">
        <v>58.7</v>
      </c>
      <c r="F40" s="1110">
        <v>127</v>
      </c>
      <c r="G40" s="1110">
        <v>38</v>
      </c>
      <c r="H40" s="1110">
        <v>7</v>
      </c>
      <c r="I40" s="1110">
        <v>2.5</v>
      </c>
      <c r="J40" s="1110"/>
      <c r="K40" s="1110"/>
      <c r="L40" s="1110"/>
      <c r="M40" s="1110">
        <v>0</v>
      </c>
      <c r="N40" s="1110">
        <v>3</v>
      </c>
      <c r="O40" s="1110"/>
      <c r="P40" s="1110"/>
      <c r="Q40" s="1110">
        <v>1</v>
      </c>
      <c r="R40" s="1110"/>
    </row>
    <row r="41" spans="1:18" s="1111" customFormat="1" ht="13" customHeight="1" x14ac:dyDescent="0.2">
      <c r="A41" s="1110">
        <v>33</v>
      </c>
      <c r="B41" s="1110" t="s">
        <v>264</v>
      </c>
      <c r="C41" s="1110">
        <v>70.2</v>
      </c>
      <c r="D41" s="1110">
        <v>19</v>
      </c>
      <c r="E41" s="1110">
        <v>57.7</v>
      </c>
      <c r="F41" s="1110">
        <v>127</v>
      </c>
      <c r="G41" s="1110">
        <v>37</v>
      </c>
      <c r="H41" s="1110">
        <v>7</v>
      </c>
      <c r="I41" s="1110">
        <v>4.5</v>
      </c>
      <c r="J41" s="1110"/>
      <c r="K41" s="1110"/>
      <c r="L41" s="1110"/>
      <c r="M41" s="1110">
        <v>1</v>
      </c>
      <c r="N41" s="1110">
        <v>4</v>
      </c>
      <c r="O41" s="1110"/>
      <c r="P41" s="1110"/>
      <c r="Q41" s="1110">
        <v>3.5</v>
      </c>
      <c r="R41" s="1110"/>
    </row>
    <row r="42" spans="1:18" x14ac:dyDescent="0.2">
      <c r="A42" s="1111" t="s">
        <v>26</v>
      </c>
      <c r="B42" s="1111"/>
      <c r="C42" s="1112">
        <v>70</v>
      </c>
      <c r="D42" s="1111"/>
      <c r="E42" s="1112">
        <v>58.5</v>
      </c>
      <c r="F42" s="1112">
        <v>127.7</v>
      </c>
      <c r="G42" s="1112">
        <v>38.200000000000003</v>
      </c>
      <c r="H42" s="1111"/>
      <c r="I42" s="1111"/>
      <c r="J42" s="1111"/>
      <c r="K42" s="1111"/>
      <c r="L42" s="1111"/>
      <c r="M42" s="1111"/>
      <c r="N42" s="1111"/>
      <c r="O42" s="1111"/>
      <c r="P42" s="1111"/>
      <c r="Q42" s="1111"/>
      <c r="R42" s="1111"/>
    </row>
    <row r="43" spans="1:18" x14ac:dyDescent="0.2">
      <c r="A43" s="1111"/>
      <c r="B43" s="1111"/>
      <c r="C43" s="1112"/>
      <c r="D43" s="1111"/>
      <c r="E43" s="1112"/>
      <c r="F43" s="1112"/>
      <c r="G43" s="1112"/>
      <c r="H43" s="1111"/>
      <c r="I43" s="1111"/>
      <c r="J43" s="1111"/>
      <c r="K43" s="1111"/>
      <c r="L43" s="1111"/>
      <c r="M43" s="1111"/>
      <c r="N43" s="1111"/>
      <c r="O43" s="1111"/>
      <c r="P43" s="1111"/>
      <c r="Q43" s="1111"/>
      <c r="R43" s="1111"/>
    </row>
    <row r="44" spans="1:18" x14ac:dyDescent="0.2">
      <c r="A44" s="1087" t="s">
        <v>157</v>
      </c>
      <c r="B44" s="1087" t="s">
        <v>542</v>
      </c>
      <c r="F44" s="1087" t="s">
        <v>543</v>
      </c>
    </row>
    <row r="45" spans="1:18" x14ac:dyDescent="0.2">
      <c r="B45" s="1087" t="s">
        <v>544</v>
      </c>
    </row>
    <row r="46" spans="1:18" x14ac:dyDescent="0.2">
      <c r="B46" s="1087" t="s">
        <v>545</v>
      </c>
    </row>
    <row r="47" spans="1:18" x14ac:dyDescent="0.2">
      <c r="B47" s="1087" t="s">
        <v>546</v>
      </c>
    </row>
    <row r="48" spans="1:18" x14ac:dyDescent="0.2">
      <c r="B48" s="1087" t="s">
        <v>547</v>
      </c>
      <c r="J48" s="1087" t="s">
        <v>548</v>
      </c>
    </row>
    <row r="49" spans="2:7" x14ac:dyDescent="0.2">
      <c r="B49" s="1087" t="s">
        <v>549</v>
      </c>
      <c r="G49" s="1087" t="s">
        <v>550</v>
      </c>
    </row>
  </sheetData>
  <mergeCells count="1">
    <mergeCell ref="N5:O5"/>
  </mergeCells>
  <printOptions horizontalCentered="1" verticalCentered="1" gridLinesSet="0"/>
  <pageMargins left="0.5" right="0.5" top="1.1000000000000001" bottom="0" header="0.25" footer="0.5"/>
  <pageSetup scale="75" orientation="landscape" r:id="rId1"/>
  <headerFooter alignWithMargins="0">
    <oddHeader>&amp;F</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showGridLines="0" zoomScale="110" zoomScaleNormal="110" workbookViewId="0">
      <selection activeCell="E9" sqref="E9:E41"/>
    </sheetView>
  </sheetViews>
  <sheetFormatPr defaultColWidth="9.1796875" defaultRowHeight="10" x14ac:dyDescent="0.2"/>
  <cols>
    <col min="1" max="1" width="9.1796875" style="1"/>
    <col min="2" max="2" width="18.1796875" style="1" customWidth="1"/>
    <col min="3" max="3" width="9.1796875" style="1"/>
    <col min="4" max="4" width="5.26953125" style="1" bestFit="1" customWidth="1"/>
    <col min="5" max="12" width="9.1796875" style="1"/>
    <col min="13" max="13" width="9.7265625" style="1" customWidth="1"/>
    <col min="14" max="16384" width="9.1796875" style="1"/>
  </cols>
  <sheetData>
    <row r="1" spans="1:18" x14ac:dyDescent="0.2">
      <c r="A1" s="531" t="s">
        <v>5</v>
      </c>
      <c r="B1" s="532" t="s">
        <v>532</v>
      </c>
      <c r="C1" s="532"/>
      <c r="D1" s="532"/>
      <c r="E1" s="532"/>
      <c r="F1" s="532"/>
      <c r="G1" s="532" t="s">
        <v>334</v>
      </c>
      <c r="H1" s="532" t="s">
        <v>533</v>
      </c>
      <c r="I1" s="532"/>
      <c r="J1" s="532"/>
      <c r="K1" s="532"/>
      <c r="L1" s="532"/>
      <c r="M1" s="532"/>
      <c r="N1" s="532"/>
      <c r="O1" s="532"/>
      <c r="P1" s="532"/>
      <c r="Q1" s="532"/>
      <c r="R1" s="533"/>
    </row>
    <row r="2" spans="1:18" x14ac:dyDescent="0.2">
      <c r="A2" s="531" t="s">
        <v>307</v>
      </c>
      <c r="B2" s="2">
        <v>2</v>
      </c>
      <c r="C2" s="2" t="s">
        <v>336</v>
      </c>
      <c r="D2" s="2"/>
      <c r="E2" s="2"/>
      <c r="F2" s="2">
        <v>75</v>
      </c>
      <c r="G2" s="2"/>
      <c r="H2" s="2" t="s">
        <v>337</v>
      </c>
      <c r="I2" s="2">
        <v>15.8</v>
      </c>
      <c r="J2" s="2"/>
      <c r="K2" s="2" t="s">
        <v>338</v>
      </c>
      <c r="L2" s="2">
        <v>10.9</v>
      </c>
      <c r="M2" s="2"/>
      <c r="N2" s="2"/>
      <c r="O2" s="2"/>
      <c r="P2" s="2"/>
      <c r="Q2" s="2"/>
      <c r="R2" s="3"/>
    </row>
    <row r="3" spans="1:18" x14ac:dyDescent="0.2">
      <c r="A3" s="4" t="s">
        <v>6</v>
      </c>
      <c r="B3" s="2"/>
      <c r="C3" s="2"/>
      <c r="D3" s="2"/>
      <c r="E3" s="2" t="s">
        <v>340</v>
      </c>
      <c r="F3" s="1083">
        <v>42658</v>
      </c>
      <c r="G3" s="2"/>
      <c r="H3" s="2"/>
      <c r="I3" s="2"/>
      <c r="J3" s="2" t="s">
        <v>342</v>
      </c>
      <c r="K3" s="1083">
        <v>42552</v>
      </c>
      <c r="L3" s="2"/>
      <c r="M3" s="2"/>
      <c r="N3" s="2"/>
      <c r="O3" s="2"/>
      <c r="P3" s="2"/>
      <c r="Q3" s="2"/>
      <c r="R3" s="3"/>
    </row>
    <row r="4" spans="1:18" x14ac:dyDescent="0.2">
      <c r="A4" s="5" t="s">
        <v>7</v>
      </c>
      <c r="B4" s="2"/>
      <c r="C4" s="2"/>
      <c r="D4" s="2"/>
      <c r="E4" s="3"/>
      <c r="F4" s="850">
        <v>10.1</v>
      </c>
      <c r="G4" s="6">
        <v>11</v>
      </c>
      <c r="H4" s="3"/>
      <c r="I4" s="3"/>
      <c r="J4" s="3"/>
      <c r="K4" s="3"/>
      <c r="L4" s="3"/>
      <c r="M4" s="3"/>
      <c r="N4" s="3"/>
      <c r="O4" s="3"/>
      <c r="P4" s="3"/>
      <c r="Q4" s="3"/>
      <c r="R4" s="3"/>
    </row>
    <row r="5" spans="1:18" x14ac:dyDescent="0.2">
      <c r="A5" s="342" t="s">
        <v>8</v>
      </c>
      <c r="B5" s="343" t="s">
        <v>9</v>
      </c>
      <c r="C5" s="344" t="s">
        <v>10</v>
      </c>
      <c r="D5" s="344"/>
      <c r="E5" s="344" t="s">
        <v>11</v>
      </c>
      <c r="F5" s="344" t="s">
        <v>139</v>
      </c>
      <c r="G5" s="344" t="s">
        <v>140</v>
      </c>
      <c r="H5" s="344" t="s">
        <v>141</v>
      </c>
      <c r="I5" s="344" t="s">
        <v>142</v>
      </c>
      <c r="J5" s="344" t="s">
        <v>143</v>
      </c>
      <c r="K5" s="344" t="s">
        <v>144</v>
      </c>
      <c r="L5" s="344" t="s">
        <v>145</v>
      </c>
      <c r="M5" s="535" t="s">
        <v>146</v>
      </c>
      <c r="N5" s="1026" t="s">
        <v>147</v>
      </c>
      <c r="O5" s="1027"/>
      <c r="P5" s="344" t="s">
        <v>56</v>
      </c>
      <c r="Q5" s="344" t="s">
        <v>23</v>
      </c>
      <c r="R5" s="535" t="s">
        <v>158</v>
      </c>
    </row>
    <row r="6" spans="1:18" x14ac:dyDescent="0.2">
      <c r="A6" s="342" t="s">
        <v>12</v>
      </c>
      <c r="B6" s="343" t="s">
        <v>13</v>
      </c>
      <c r="C6" s="344"/>
      <c r="D6" s="343"/>
      <c r="E6" s="344" t="s">
        <v>14</v>
      </c>
      <c r="F6" s="344" t="s">
        <v>15</v>
      </c>
      <c r="G6" s="344"/>
      <c r="H6" s="344"/>
      <c r="I6" s="344" t="s">
        <v>148</v>
      </c>
      <c r="J6" s="344" t="s">
        <v>149</v>
      </c>
      <c r="K6" s="344" t="s">
        <v>150</v>
      </c>
      <c r="L6" s="344" t="s">
        <v>150</v>
      </c>
      <c r="M6" s="345" t="s">
        <v>150</v>
      </c>
      <c r="N6" s="344" t="s">
        <v>151</v>
      </c>
      <c r="O6" s="344" t="s">
        <v>152</v>
      </c>
      <c r="P6" s="344" t="s">
        <v>153</v>
      </c>
      <c r="Q6" s="346" t="s">
        <v>24</v>
      </c>
      <c r="R6" s="359" t="s">
        <v>24</v>
      </c>
    </row>
    <row r="7" spans="1:18" x14ac:dyDescent="0.2">
      <c r="A7" s="342"/>
      <c r="B7" s="343"/>
      <c r="C7" s="344"/>
      <c r="D7" s="345" t="s">
        <v>20</v>
      </c>
      <c r="E7" s="344"/>
      <c r="F7" s="344"/>
      <c r="G7" s="344"/>
      <c r="H7" s="343"/>
      <c r="I7" s="343"/>
      <c r="J7" s="343"/>
      <c r="K7" s="343"/>
      <c r="L7" s="343"/>
      <c r="M7" s="343"/>
      <c r="N7" s="345" t="s">
        <v>154</v>
      </c>
      <c r="O7" s="344" t="s">
        <v>155</v>
      </c>
      <c r="P7" s="344"/>
      <c r="Q7" s="346" t="s">
        <v>25</v>
      </c>
      <c r="R7" s="359" t="s">
        <v>25</v>
      </c>
    </row>
    <row r="8" spans="1:18" x14ac:dyDescent="0.2">
      <c r="A8" s="360"/>
      <c r="B8" s="361"/>
      <c r="C8" s="362" t="s">
        <v>16</v>
      </c>
      <c r="D8" s="362" t="s">
        <v>21</v>
      </c>
      <c r="E8" s="362" t="s">
        <v>17</v>
      </c>
      <c r="F8" s="362" t="s">
        <v>18</v>
      </c>
      <c r="G8" s="362" t="s">
        <v>156</v>
      </c>
      <c r="H8" s="362" t="s">
        <v>19</v>
      </c>
      <c r="I8" s="362" t="s">
        <v>19</v>
      </c>
      <c r="J8" s="363" t="s">
        <v>19</v>
      </c>
      <c r="K8" s="363" t="s">
        <v>19</v>
      </c>
      <c r="L8" s="363" t="s">
        <v>19</v>
      </c>
      <c r="M8" s="363" t="s">
        <v>19</v>
      </c>
      <c r="N8" s="363" t="s">
        <v>19</v>
      </c>
      <c r="O8" s="363" t="s">
        <v>19</v>
      </c>
      <c r="P8" s="363" t="s">
        <v>19</v>
      </c>
      <c r="Q8" s="363" t="s">
        <v>19</v>
      </c>
      <c r="R8" s="363" t="s">
        <v>19</v>
      </c>
    </row>
    <row r="9" spans="1:18" ht="13" customHeight="1" x14ac:dyDescent="0.2">
      <c r="A9" s="364">
        <v>1</v>
      </c>
      <c r="B9" s="365" t="s">
        <v>0</v>
      </c>
      <c r="C9" s="317">
        <f>VLOOKUP(A9:A41,[4]Sheet1!B:E,4,FALSE)</f>
        <v>49.6</v>
      </c>
      <c r="D9" s="767">
        <f>VLOOKUP(A9:A41,[4]Sheet1!B:F,5,FALSE)</f>
        <v>36</v>
      </c>
      <c r="E9" s="767">
        <f>VLOOKUP(A9:A41,[4]Sheet1!B:G,6,FALSE)</f>
        <v>53.4</v>
      </c>
      <c r="F9" s="767"/>
      <c r="G9" s="767"/>
      <c r="H9" s="767"/>
      <c r="I9" s="767"/>
      <c r="J9" s="767"/>
      <c r="K9" s="767"/>
      <c r="L9" s="767"/>
      <c r="M9" s="767"/>
      <c r="N9" s="767"/>
      <c r="O9" s="317"/>
      <c r="P9" s="317"/>
      <c r="Q9" s="366"/>
      <c r="R9" s="371" t="s">
        <v>159</v>
      </c>
    </row>
    <row r="10" spans="1:18" ht="13" customHeight="1" x14ac:dyDescent="0.2">
      <c r="A10" s="367">
        <v>2</v>
      </c>
      <c r="B10" s="318" t="s">
        <v>27</v>
      </c>
      <c r="C10" s="317">
        <f>VLOOKUP(A10:A42,[4]Sheet1!B:E,4,FALSE)</f>
        <v>76.099999999999994</v>
      </c>
      <c r="D10" s="767">
        <f>VLOOKUP(A10:A42,[4]Sheet1!B:G,5,FALSE)</f>
        <v>13</v>
      </c>
      <c r="E10" s="767">
        <f>VLOOKUP(A10:A42,[4]Sheet1!B:G,6,FALSE)</f>
        <v>57</v>
      </c>
      <c r="F10" s="767"/>
      <c r="G10" s="767"/>
      <c r="H10" s="767"/>
      <c r="I10" s="767"/>
      <c r="J10" s="767"/>
      <c r="K10" s="767"/>
      <c r="L10" s="767"/>
      <c r="M10" s="767"/>
      <c r="N10" s="767"/>
      <c r="O10" s="317"/>
      <c r="P10" s="317"/>
      <c r="Q10" s="366"/>
      <c r="R10" s="372" t="s">
        <v>160</v>
      </c>
    </row>
    <row r="11" spans="1:18" ht="13" customHeight="1" x14ac:dyDescent="0.2">
      <c r="A11" s="367">
        <v>3</v>
      </c>
      <c r="B11" s="318" t="s">
        <v>206</v>
      </c>
      <c r="C11" s="317">
        <f>VLOOKUP(A11:A43,[4]Sheet1!B:E,4,FALSE)</f>
        <v>85.1</v>
      </c>
      <c r="D11" s="767">
        <f>VLOOKUP(A11:A43,[4]Sheet1!B:G,5,FALSE)</f>
        <v>6</v>
      </c>
      <c r="E11" s="767">
        <f>VLOOKUP(A11:A43,[4]Sheet1!B:G,6,FALSE)</f>
        <v>54.2</v>
      </c>
      <c r="F11" s="767"/>
      <c r="G11" s="767"/>
      <c r="H11" s="767"/>
      <c r="I11" s="767"/>
      <c r="J11" s="767"/>
      <c r="K11" s="767"/>
      <c r="L11" s="767"/>
      <c r="M11" s="767"/>
      <c r="N11" s="767"/>
      <c r="O11" s="317"/>
      <c r="P11" s="317"/>
      <c r="Q11" s="366"/>
      <c r="R11" s="372" t="s">
        <v>161</v>
      </c>
    </row>
    <row r="12" spans="1:18" ht="13" customHeight="1" x14ac:dyDescent="0.2">
      <c r="A12" s="367">
        <v>4</v>
      </c>
      <c r="B12" s="318" t="s">
        <v>208</v>
      </c>
      <c r="C12" s="317">
        <f>VLOOKUP(A12:A44,[4]Sheet1!B:E,4,FALSE)</f>
        <v>90.4</v>
      </c>
      <c r="D12" s="767">
        <f>VLOOKUP(A12:A44,[4]Sheet1!B:G,5,FALSE)</f>
        <v>3</v>
      </c>
      <c r="E12" s="767">
        <f>VLOOKUP(A12:A44,[4]Sheet1!B:G,6,FALSE)</f>
        <v>53.7</v>
      </c>
      <c r="F12" s="767"/>
      <c r="G12" s="767"/>
      <c r="H12" s="767"/>
      <c r="I12" s="767"/>
      <c r="J12" s="767"/>
      <c r="K12" s="767"/>
      <c r="L12" s="767"/>
      <c r="M12" s="767"/>
      <c r="N12" s="767"/>
      <c r="O12" s="317"/>
      <c r="P12" s="317"/>
      <c r="Q12" s="366"/>
      <c r="R12" s="373"/>
    </row>
    <row r="13" spans="1:18" ht="13" customHeight="1" x14ac:dyDescent="0.2">
      <c r="A13" s="367">
        <v>5</v>
      </c>
      <c r="B13" s="318" t="s">
        <v>179</v>
      </c>
      <c r="C13" s="317">
        <f>VLOOKUP(A13:A45,[4]Sheet1!B:E,4,FALSE)</f>
        <v>89.2</v>
      </c>
      <c r="D13" s="767">
        <f>VLOOKUP(A13:A45,[4]Sheet1!B:G,5,FALSE)</f>
        <v>4</v>
      </c>
      <c r="E13" s="767">
        <f>VLOOKUP(A13:A45,[4]Sheet1!B:G,6,FALSE)</f>
        <v>54.2</v>
      </c>
      <c r="F13" s="767"/>
      <c r="G13" s="767"/>
      <c r="H13" s="767"/>
      <c r="I13" s="767"/>
      <c r="J13" s="767"/>
      <c r="K13" s="767"/>
      <c r="L13" s="767"/>
      <c r="M13" s="767"/>
      <c r="N13" s="767"/>
      <c r="O13" s="317"/>
      <c r="P13" s="317"/>
      <c r="Q13" s="366"/>
      <c r="R13" s="373"/>
    </row>
    <row r="14" spans="1:18" ht="13" customHeight="1" x14ac:dyDescent="0.2">
      <c r="A14" s="367">
        <v>6</v>
      </c>
      <c r="B14" s="318" t="s">
        <v>211</v>
      </c>
      <c r="C14" s="317">
        <f>VLOOKUP(A14:A46,[4]Sheet1!B:E,4,FALSE)</f>
        <v>67.099999999999994</v>
      </c>
      <c r="D14" s="767">
        <f>VLOOKUP(A14:A46,[4]Sheet1!B:G,5,FALSE)</f>
        <v>24</v>
      </c>
      <c r="E14" s="767">
        <f>VLOOKUP(A14:A46,[4]Sheet1!B:G,6,FALSE)</f>
        <v>56.2</v>
      </c>
      <c r="F14" s="767"/>
      <c r="G14" s="767"/>
      <c r="H14" s="767"/>
      <c r="I14" s="767"/>
      <c r="J14" s="767"/>
      <c r="K14" s="767"/>
      <c r="L14" s="767"/>
      <c r="M14" s="767"/>
      <c r="N14" s="767"/>
      <c r="O14" s="317"/>
      <c r="P14" s="317"/>
      <c r="Q14" s="366"/>
      <c r="R14" s="373"/>
    </row>
    <row r="15" spans="1:18" ht="13" customHeight="1" x14ac:dyDescent="0.2">
      <c r="A15" s="367">
        <v>7</v>
      </c>
      <c r="B15" s="318" t="s">
        <v>213</v>
      </c>
      <c r="C15" s="317">
        <f>VLOOKUP(A15:A47,[4]Sheet1!B:E,4,FALSE)</f>
        <v>65.8</v>
      </c>
      <c r="D15" s="767">
        <f>VLOOKUP(A15:A47,[4]Sheet1!B:G,5,FALSE)</f>
        <v>26</v>
      </c>
      <c r="E15" s="767">
        <f>VLOOKUP(A15:A47,[4]Sheet1!B:G,6,FALSE)</f>
        <v>54.2</v>
      </c>
      <c r="F15" s="767"/>
      <c r="G15" s="767"/>
      <c r="H15" s="767"/>
      <c r="I15" s="767"/>
      <c r="J15" s="767"/>
      <c r="K15" s="767"/>
      <c r="L15" s="767"/>
      <c r="M15" s="767"/>
      <c r="N15" s="767"/>
      <c r="O15" s="317"/>
      <c r="P15" s="317"/>
      <c r="Q15" s="366"/>
      <c r="R15" s="373"/>
    </row>
    <row r="16" spans="1:18" ht="13" customHeight="1" x14ac:dyDescent="0.2">
      <c r="A16" s="367">
        <v>8</v>
      </c>
      <c r="B16" s="318" t="s">
        <v>215</v>
      </c>
      <c r="C16" s="317">
        <f>VLOOKUP(A16:A48,[4]Sheet1!B:E,4,FALSE)</f>
        <v>54.4</v>
      </c>
      <c r="D16" s="767">
        <f>VLOOKUP(A16:A48,[4]Sheet1!B:G,5,FALSE)</f>
        <v>33</v>
      </c>
      <c r="E16" s="767">
        <f>VLOOKUP(A16:A48,[4]Sheet1!B:G,6,FALSE)</f>
        <v>54.1</v>
      </c>
      <c r="F16" s="767"/>
      <c r="G16" s="767"/>
      <c r="H16" s="767"/>
      <c r="I16" s="767"/>
      <c r="J16" s="767"/>
      <c r="K16" s="767"/>
      <c r="L16" s="767"/>
      <c r="M16" s="767"/>
      <c r="N16" s="767"/>
      <c r="O16" s="317"/>
      <c r="P16" s="317"/>
      <c r="Q16" s="366"/>
      <c r="R16" s="373"/>
    </row>
    <row r="17" spans="1:18" ht="13" customHeight="1" x14ac:dyDescent="0.2">
      <c r="A17" s="367">
        <v>9</v>
      </c>
      <c r="B17" s="318" t="s">
        <v>217</v>
      </c>
      <c r="C17" s="317">
        <f>VLOOKUP(A17:A49,[4]Sheet1!B:E,4,FALSE)</f>
        <v>76.5</v>
      </c>
      <c r="D17" s="767">
        <f>VLOOKUP(A17:A49,[4]Sheet1!B:G,5,FALSE)</f>
        <v>11</v>
      </c>
      <c r="E17" s="767">
        <f>VLOOKUP(A17:A49,[4]Sheet1!B:G,6,FALSE)</f>
        <v>54.3</v>
      </c>
      <c r="F17" s="767"/>
      <c r="G17" s="767"/>
      <c r="H17" s="767"/>
      <c r="I17" s="767"/>
      <c r="J17" s="767"/>
      <c r="K17" s="767"/>
      <c r="L17" s="767"/>
      <c r="M17" s="767"/>
      <c r="N17" s="767"/>
      <c r="O17" s="317"/>
      <c r="P17" s="317"/>
      <c r="Q17" s="366"/>
      <c r="R17" s="373"/>
    </row>
    <row r="18" spans="1:18" ht="13" customHeight="1" x14ac:dyDescent="0.2">
      <c r="A18" s="367">
        <v>10</v>
      </c>
      <c r="B18" s="318" t="s">
        <v>219</v>
      </c>
      <c r="C18" s="317">
        <f>VLOOKUP(A18:A50,[4]Sheet1!B:E,4,FALSE)</f>
        <v>65.2</v>
      </c>
      <c r="D18" s="767">
        <f>VLOOKUP(A18:A50,[4]Sheet1!B:G,5,FALSE)</f>
        <v>27</v>
      </c>
      <c r="E18" s="767">
        <f>VLOOKUP(A18:A50,[4]Sheet1!B:G,6,FALSE)</f>
        <v>53.9</v>
      </c>
      <c r="F18" s="767"/>
      <c r="G18" s="767"/>
      <c r="H18" s="767"/>
      <c r="I18" s="767"/>
      <c r="J18" s="767"/>
      <c r="K18" s="767"/>
      <c r="L18" s="767"/>
      <c r="M18" s="767"/>
      <c r="N18" s="767"/>
      <c r="O18" s="317"/>
      <c r="P18" s="317"/>
      <c r="Q18" s="366"/>
      <c r="R18" s="373"/>
    </row>
    <row r="19" spans="1:18" ht="13" customHeight="1" x14ac:dyDescent="0.2">
      <c r="A19" s="367">
        <v>11</v>
      </c>
      <c r="B19" s="318" t="s">
        <v>221</v>
      </c>
      <c r="C19" s="317">
        <f>VLOOKUP(A19:A51,[4]Sheet1!B:E,4,FALSE)</f>
        <v>66.099999999999994</v>
      </c>
      <c r="D19" s="767">
        <f>VLOOKUP(A19:A51,[4]Sheet1!B:G,5,FALSE)</f>
        <v>25</v>
      </c>
      <c r="E19" s="767">
        <f>VLOOKUP(A19:A51,[4]Sheet1!B:G,6,FALSE)</f>
        <v>54.6</v>
      </c>
      <c r="F19" s="767"/>
      <c r="G19" s="767"/>
      <c r="H19" s="767"/>
      <c r="I19" s="767"/>
      <c r="J19" s="767"/>
      <c r="K19" s="767"/>
      <c r="L19" s="767"/>
      <c r="M19" s="767"/>
      <c r="N19" s="767"/>
      <c r="O19" s="317"/>
      <c r="P19" s="317"/>
      <c r="Q19" s="366"/>
      <c r="R19" s="373"/>
    </row>
    <row r="20" spans="1:18" ht="13" customHeight="1" x14ac:dyDescent="0.2">
      <c r="A20" s="367">
        <v>12</v>
      </c>
      <c r="B20" s="318" t="s">
        <v>223</v>
      </c>
      <c r="C20" s="317">
        <f>VLOOKUP(A20:A52,[4]Sheet1!B:E,4,FALSE)</f>
        <v>84.7</v>
      </c>
      <c r="D20" s="767">
        <f>VLOOKUP(A20:A52,[4]Sheet1!B:G,5,FALSE)</f>
        <v>7</v>
      </c>
      <c r="E20" s="767">
        <f>VLOOKUP(A20:A52,[4]Sheet1!B:G,6,FALSE)</f>
        <v>55.3</v>
      </c>
      <c r="F20" s="767"/>
      <c r="G20" s="767"/>
      <c r="H20" s="767"/>
      <c r="I20" s="767"/>
      <c r="J20" s="767"/>
      <c r="K20" s="767"/>
      <c r="L20" s="767"/>
      <c r="M20" s="767"/>
      <c r="N20" s="767"/>
      <c r="O20" s="317"/>
      <c r="P20" s="317"/>
      <c r="Q20" s="366"/>
      <c r="R20" s="373"/>
    </row>
    <row r="21" spans="1:18" ht="13" customHeight="1" x14ac:dyDescent="0.2">
      <c r="A21" s="367">
        <v>13</v>
      </c>
      <c r="B21" s="318" t="s">
        <v>225</v>
      </c>
      <c r="C21" s="317">
        <f>VLOOKUP(A21:A53,[4]Sheet1!B:E,4,FALSE)</f>
        <v>64.099999999999994</v>
      </c>
      <c r="D21" s="767">
        <f>VLOOKUP(A21:A53,[4]Sheet1!B:G,5,FALSE)</f>
        <v>28</v>
      </c>
      <c r="E21" s="767">
        <f>VLOOKUP(A21:A53,[4]Sheet1!B:G,6,FALSE)</f>
        <v>55.1</v>
      </c>
      <c r="F21" s="767"/>
      <c r="G21" s="767"/>
      <c r="H21" s="767"/>
      <c r="I21" s="767"/>
      <c r="J21" s="767"/>
      <c r="K21" s="767"/>
      <c r="L21" s="767"/>
      <c r="M21" s="767"/>
      <c r="N21" s="767"/>
      <c r="O21" s="317"/>
      <c r="P21" s="317"/>
      <c r="Q21" s="366"/>
      <c r="R21" s="373"/>
    </row>
    <row r="22" spans="1:18" ht="13" customHeight="1" x14ac:dyDescent="0.2">
      <c r="A22" s="367">
        <v>14</v>
      </c>
      <c r="B22" s="318" t="s">
        <v>227</v>
      </c>
      <c r="C22" s="317">
        <f>VLOOKUP(A22:A54,[4]Sheet1!B:E,4,FALSE)</f>
        <v>53.8</v>
      </c>
      <c r="D22" s="767">
        <f>VLOOKUP(A22:A54,[4]Sheet1!B:G,5,FALSE)</f>
        <v>34</v>
      </c>
      <c r="E22" s="767">
        <f>VLOOKUP(A22:A54,[4]Sheet1!B:G,6,FALSE)</f>
        <v>52.8</v>
      </c>
      <c r="F22" s="767"/>
      <c r="G22" s="767"/>
      <c r="H22" s="767"/>
      <c r="I22" s="767"/>
      <c r="J22" s="767"/>
      <c r="K22" s="767"/>
      <c r="L22" s="767"/>
      <c r="M22" s="767"/>
      <c r="N22" s="767"/>
      <c r="O22" s="317"/>
      <c r="P22" s="317"/>
      <c r="Q22" s="366"/>
      <c r="R22" s="373"/>
    </row>
    <row r="23" spans="1:18" ht="13" customHeight="1" x14ac:dyDescent="0.2">
      <c r="A23" s="367">
        <v>15</v>
      </c>
      <c r="B23" s="318" t="s">
        <v>229</v>
      </c>
      <c r="C23" s="317">
        <f>VLOOKUP(A23:A55,[4]Sheet1!B:E,4,FALSE)</f>
        <v>92.7</v>
      </c>
      <c r="D23" s="767">
        <f>VLOOKUP(A23:A55,[4]Sheet1!B:G,5,FALSE)</f>
        <v>1</v>
      </c>
      <c r="E23" s="767">
        <f>VLOOKUP(A23:A55,[4]Sheet1!B:G,6,FALSE)</f>
        <v>55.1</v>
      </c>
      <c r="F23" s="767"/>
      <c r="G23" s="767"/>
      <c r="H23" s="767"/>
      <c r="I23" s="767"/>
      <c r="J23" s="767"/>
      <c r="K23" s="767"/>
      <c r="L23" s="767"/>
      <c r="M23" s="767"/>
      <c r="N23" s="767"/>
      <c r="O23" s="317"/>
      <c r="P23" s="317"/>
      <c r="Q23" s="366"/>
      <c r="R23" s="373"/>
    </row>
    <row r="24" spans="1:18" ht="13" customHeight="1" x14ac:dyDescent="0.2">
      <c r="A24" s="367">
        <v>16</v>
      </c>
      <c r="B24" s="318" t="s">
        <v>231</v>
      </c>
      <c r="C24" s="317">
        <f>VLOOKUP(A24:A56,[4]Sheet1!B:E,4,FALSE)</f>
        <v>83.1</v>
      </c>
      <c r="D24" s="767">
        <f>VLOOKUP(A24:A56,[4]Sheet1!B:G,5,FALSE)</f>
        <v>8</v>
      </c>
      <c r="E24" s="767">
        <f>VLOOKUP(A24:A56,[4]Sheet1!B:G,6,FALSE)</f>
        <v>53.5</v>
      </c>
      <c r="F24" s="767"/>
      <c r="G24" s="767"/>
      <c r="H24" s="767"/>
      <c r="I24" s="767"/>
      <c r="J24" s="767"/>
      <c r="K24" s="767"/>
      <c r="L24" s="767"/>
      <c r="M24" s="767"/>
      <c r="N24" s="767"/>
      <c r="O24" s="317"/>
      <c r="P24" s="317"/>
      <c r="Q24" s="366"/>
      <c r="R24" s="373"/>
    </row>
    <row r="25" spans="1:18" ht="13" customHeight="1" x14ac:dyDescent="0.2">
      <c r="A25" s="367">
        <v>17</v>
      </c>
      <c r="B25" s="318" t="s">
        <v>233</v>
      </c>
      <c r="C25" s="317">
        <f>VLOOKUP(A25:A57,[4]Sheet1!B:E,4,FALSE)</f>
        <v>91</v>
      </c>
      <c r="D25" s="767">
        <f>VLOOKUP(A25:A57,[4]Sheet1!B:G,5,FALSE)</f>
        <v>2</v>
      </c>
      <c r="E25" s="767">
        <f>VLOOKUP(A25:A57,[4]Sheet1!B:G,6,FALSE)</f>
        <v>54.7</v>
      </c>
      <c r="F25" s="767"/>
      <c r="G25" s="767"/>
      <c r="H25" s="767"/>
      <c r="I25" s="767"/>
      <c r="J25" s="767"/>
      <c r="K25" s="767"/>
      <c r="L25" s="767"/>
      <c r="M25" s="767"/>
      <c r="N25" s="767"/>
      <c r="O25" s="317"/>
      <c r="P25" s="317"/>
      <c r="Q25" s="366"/>
      <c r="R25" s="373"/>
    </row>
    <row r="26" spans="1:18" ht="13" customHeight="1" x14ac:dyDescent="0.2">
      <c r="A26" s="367">
        <v>18</v>
      </c>
      <c r="B26" s="318" t="s">
        <v>235</v>
      </c>
      <c r="C26" s="317">
        <f>VLOOKUP(A26:A58,[4]Sheet1!B:E,4,FALSE)</f>
        <v>75.900000000000006</v>
      </c>
      <c r="D26" s="767">
        <f>VLOOKUP(A26:A58,[4]Sheet1!B:G,5,FALSE)</f>
        <v>14</v>
      </c>
      <c r="E26" s="767">
        <f>VLOOKUP(A26:A58,[4]Sheet1!B:G,6,FALSE)</f>
        <v>55.5</v>
      </c>
      <c r="F26" s="767"/>
      <c r="G26" s="767"/>
      <c r="H26" s="767"/>
      <c r="I26" s="767"/>
      <c r="J26" s="767"/>
      <c r="K26" s="767"/>
      <c r="L26" s="767"/>
      <c r="M26" s="767"/>
      <c r="N26" s="767"/>
      <c r="O26" s="317"/>
      <c r="P26" s="317"/>
      <c r="Q26" s="366"/>
      <c r="R26" s="373"/>
    </row>
    <row r="27" spans="1:18" ht="13" customHeight="1" x14ac:dyDescent="0.2">
      <c r="A27" s="367">
        <v>19</v>
      </c>
      <c r="B27" s="318" t="s">
        <v>237</v>
      </c>
      <c r="C27" s="317">
        <f>VLOOKUP(A27:A59,[4]Sheet1!B:E,4,FALSE)</f>
        <v>69.3</v>
      </c>
      <c r="D27" s="767">
        <f>VLOOKUP(A27:A59,[4]Sheet1!B:G,5,FALSE)</f>
        <v>20</v>
      </c>
      <c r="E27" s="767">
        <f>VLOOKUP(A27:A59,[4]Sheet1!B:G,6,FALSE)</f>
        <v>52.1</v>
      </c>
      <c r="F27" s="767"/>
      <c r="G27" s="767"/>
      <c r="H27" s="767"/>
      <c r="I27" s="767"/>
      <c r="J27" s="767"/>
      <c r="K27" s="767"/>
      <c r="L27" s="767"/>
      <c r="M27" s="767"/>
      <c r="N27" s="767"/>
      <c r="O27" s="317"/>
      <c r="P27" s="317"/>
      <c r="Q27" s="366"/>
      <c r="R27" s="373"/>
    </row>
    <row r="28" spans="1:18" ht="13" customHeight="1" x14ac:dyDescent="0.2">
      <c r="A28" s="367">
        <v>20</v>
      </c>
      <c r="B28" s="318" t="s">
        <v>239</v>
      </c>
      <c r="C28" s="317">
        <f>VLOOKUP(A28:A60,[4]Sheet1!B:E,4,FALSE)</f>
        <v>87.1</v>
      </c>
      <c r="D28" s="767">
        <f>VLOOKUP(A28:A60,[4]Sheet1!B:G,5,FALSE)</f>
        <v>5</v>
      </c>
      <c r="E28" s="767">
        <f>VLOOKUP(A28:A60,[4]Sheet1!B:G,6,FALSE)</f>
        <v>54.9</v>
      </c>
      <c r="F28" s="767"/>
      <c r="G28" s="767"/>
      <c r="H28" s="767"/>
      <c r="I28" s="767"/>
      <c r="J28" s="767"/>
      <c r="K28" s="767"/>
      <c r="L28" s="767"/>
      <c r="M28" s="767"/>
      <c r="N28" s="767"/>
      <c r="O28" s="317"/>
      <c r="P28" s="317"/>
      <c r="Q28" s="366"/>
      <c r="R28" s="373"/>
    </row>
    <row r="29" spans="1:18" ht="13" customHeight="1" x14ac:dyDescent="0.2">
      <c r="A29" s="367">
        <v>21</v>
      </c>
      <c r="B29" s="318" t="s">
        <v>242</v>
      </c>
      <c r="C29" s="317">
        <f>VLOOKUP(A29:A61,[4]Sheet1!B:E,4,FALSE)</f>
        <v>67.900000000000006</v>
      </c>
      <c r="D29" s="767">
        <f>VLOOKUP(A29:A61,[4]Sheet1!B:G,5,FALSE)</f>
        <v>22</v>
      </c>
      <c r="E29" s="767">
        <f>VLOOKUP(A29:A61,[4]Sheet1!B:G,6,FALSE)</f>
        <v>53.2</v>
      </c>
      <c r="F29" s="767"/>
      <c r="G29" s="767"/>
      <c r="H29" s="767"/>
      <c r="I29" s="767"/>
      <c r="J29" s="767"/>
      <c r="K29" s="767"/>
      <c r="L29" s="767"/>
      <c r="M29" s="767"/>
      <c r="N29" s="767"/>
      <c r="O29" s="317"/>
      <c r="P29" s="317"/>
      <c r="Q29" s="366"/>
      <c r="R29" s="373"/>
    </row>
    <row r="30" spans="1:18" ht="13" customHeight="1" x14ac:dyDescent="0.2">
      <c r="A30" s="367">
        <v>22</v>
      </c>
      <c r="B30" s="318" t="s">
        <v>244</v>
      </c>
      <c r="C30" s="317">
        <f>VLOOKUP(A30:A62,[4]Sheet1!B:E,4,FALSE)</f>
        <v>59.7</v>
      </c>
      <c r="D30" s="767">
        <f>VLOOKUP(A30:A62,[4]Sheet1!B:G,5,FALSE)</f>
        <v>30</v>
      </c>
      <c r="E30" s="767">
        <f>VLOOKUP(A30:A62,[4]Sheet1!B:G,6,FALSE)</f>
        <v>55.9</v>
      </c>
      <c r="F30" s="767"/>
      <c r="G30" s="767"/>
      <c r="H30" s="767"/>
      <c r="I30" s="767"/>
      <c r="J30" s="767"/>
      <c r="K30" s="767"/>
      <c r="L30" s="767"/>
      <c r="M30" s="767"/>
      <c r="N30" s="767"/>
      <c r="O30" s="317"/>
      <c r="P30" s="317"/>
      <c r="Q30" s="366"/>
      <c r="R30" s="373"/>
    </row>
    <row r="31" spans="1:18" ht="13" customHeight="1" x14ac:dyDescent="0.2">
      <c r="A31" s="367">
        <v>23</v>
      </c>
      <c r="B31" s="318" t="s">
        <v>246</v>
      </c>
      <c r="C31" s="317">
        <f>VLOOKUP(A31:A63,[4]Sheet1!B:E,4,FALSE)</f>
        <v>59</v>
      </c>
      <c r="D31" s="767">
        <f>VLOOKUP(A31:A63,[4]Sheet1!B:G,5,FALSE)</f>
        <v>32</v>
      </c>
      <c r="E31" s="767">
        <f>VLOOKUP(A31:A63,[4]Sheet1!B:G,6,FALSE)</f>
        <v>53.6</v>
      </c>
      <c r="F31" s="767"/>
      <c r="G31" s="767"/>
      <c r="H31" s="767"/>
      <c r="I31" s="767"/>
      <c r="J31" s="767"/>
      <c r="K31" s="767"/>
      <c r="L31" s="767"/>
      <c r="M31" s="767"/>
      <c r="N31" s="767"/>
      <c r="O31" s="317"/>
      <c r="P31" s="317"/>
      <c r="Q31" s="366"/>
      <c r="R31" s="373"/>
    </row>
    <row r="32" spans="1:18" ht="13" customHeight="1" x14ac:dyDescent="0.2">
      <c r="A32" s="367">
        <v>24</v>
      </c>
      <c r="B32" s="318" t="s">
        <v>248</v>
      </c>
      <c r="C32" s="317">
        <f>VLOOKUP(A32:A64,[4]Sheet1!B:E,4,FALSE)</f>
        <v>53.2</v>
      </c>
      <c r="D32" s="767">
        <f>VLOOKUP(A32:A64,[4]Sheet1!B:G,5,FALSE)</f>
        <v>35</v>
      </c>
      <c r="E32" s="767">
        <f>VLOOKUP(A32:A64,[4]Sheet1!B:G,6,FALSE)</f>
        <v>53</v>
      </c>
      <c r="F32" s="767"/>
      <c r="G32" s="767"/>
      <c r="H32" s="767"/>
      <c r="I32" s="767"/>
      <c r="J32" s="767"/>
      <c r="K32" s="767"/>
      <c r="L32" s="767"/>
      <c r="M32" s="767"/>
      <c r="N32" s="767"/>
      <c r="O32" s="317"/>
      <c r="P32" s="317"/>
      <c r="Q32" s="366"/>
      <c r="R32" s="373"/>
    </row>
    <row r="33" spans="1:18" ht="13" customHeight="1" x14ac:dyDescent="0.2">
      <c r="A33" s="367">
        <v>25</v>
      </c>
      <c r="B33" s="318" t="s">
        <v>250</v>
      </c>
      <c r="C33" s="317">
        <f>VLOOKUP(A33:A65,[4]Sheet1!B:E,4,FALSE)</f>
        <v>59.1</v>
      </c>
      <c r="D33" s="767">
        <f>VLOOKUP(A33:A65,[4]Sheet1!B:G,5,FALSE)</f>
        <v>31</v>
      </c>
      <c r="E33" s="767">
        <f>VLOOKUP(A33:A65,[4]Sheet1!B:G,6,FALSE)</f>
        <v>55.5</v>
      </c>
      <c r="F33" s="767"/>
      <c r="G33" s="767"/>
      <c r="H33" s="767"/>
      <c r="I33" s="767"/>
      <c r="J33" s="767"/>
      <c r="K33" s="767"/>
      <c r="L33" s="767"/>
      <c r="M33" s="767"/>
      <c r="N33" s="767"/>
      <c r="O33" s="317"/>
      <c r="P33" s="317"/>
      <c r="Q33" s="366"/>
      <c r="R33" s="373"/>
    </row>
    <row r="34" spans="1:18" ht="13" customHeight="1" x14ac:dyDescent="0.2">
      <c r="A34" s="367">
        <v>26</v>
      </c>
      <c r="B34" s="318" t="s">
        <v>252</v>
      </c>
      <c r="C34" s="317">
        <f>VLOOKUP(A34:A66,[4]Sheet1!B:E,4,FALSE)</f>
        <v>71.3</v>
      </c>
      <c r="D34" s="767">
        <f>VLOOKUP(A34:A66,[4]Sheet1!B:G,5,FALSE)</f>
        <v>18</v>
      </c>
      <c r="E34" s="767">
        <f>VLOOKUP(A34:A66,[4]Sheet1!B:G,6,FALSE)</f>
        <v>54.7</v>
      </c>
      <c r="F34" s="767"/>
      <c r="G34" s="767"/>
      <c r="H34" s="767"/>
      <c r="I34" s="767"/>
      <c r="J34" s="767"/>
      <c r="K34" s="767"/>
      <c r="L34" s="767"/>
      <c r="M34" s="767"/>
      <c r="N34" s="767"/>
      <c r="O34" s="317"/>
      <c r="P34" s="317"/>
      <c r="Q34" s="366"/>
      <c r="R34" s="373"/>
    </row>
    <row r="35" spans="1:18" ht="13" customHeight="1" x14ac:dyDescent="0.2">
      <c r="A35" s="367">
        <v>27</v>
      </c>
      <c r="B35" s="318" t="s">
        <v>254</v>
      </c>
      <c r="C35" s="317">
        <f>VLOOKUP(A35:A67,[4]Sheet1!B:E,4,FALSE)</f>
        <v>76.5</v>
      </c>
      <c r="D35" s="767">
        <f>VLOOKUP(A35:A67,[4]Sheet1!B:G,5,FALSE)</f>
        <v>12</v>
      </c>
      <c r="E35" s="767">
        <f>VLOOKUP(A35:A67,[4]Sheet1!B:G,6,FALSE)</f>
        <v>56.3</v>
      </c>
      <c r="F35" s="767"/>
      <c r="G35" s="767"/>
      <c r="H35" s="767"/>
      <c r="I35" s="767"/>
      <c r="J35" s="767"/>
      <c r="K35" s="767"/>
      <c r="L35" s="767"/>
      <c r="M35" s="767"/>
      <c r="N35" s="767"/>
      <c r="O35" s="317"/>
      <c r="P35" s="317"/>
      <c r="Q35" s="366"/>
      <c r="R35" s="373"/>
    </row>
    <row r="36" spans="1:18" ht="13" customHeight="1" x14ac:dyDescent="0.2">
      <c r="A36" s="367">
        <v>28</v>
      </c>
      <c r="B36" s="318" t="s">
        <v>256</v>
      </c>
      <c r="C36" s="317">
        <f>VLOOKUP(A36:A68,[4]Sheet1!B:E,4,FALSE)</f>
        <v>67.599999999999994</v>
      </c>
      <c r="D36" s="767">
        <f>VLOOKUP(A36:A68,[4]Sheet1!B:G,5,FALSE)</f>
        <v>23</v>
      </c>
      <c r="E36" s="767">
        <f>VLOOKUP(A36:A68,[4]Sheet1!B:G,6,FALSE)</f>
        <v>55.1</v>
      </c>
      <c r="F36" s="767"/>
      <c r="G36" s="767"/>
      <c r="H36" s="767"/>
      <c r="I36" s="767"/>
      <c r="J36" s="767"/>
      <c r="K36" s="767"/>
      <c r="L36" s="767"/>
      <c r="M36" s="767"/>
      <c r="N36" s="767"/>
      <c r="O36" s="317"/>
      <c r="P36" s="317"/>
      <c r="Q36" s="366"/>
      <c r="R36" s="373"/>
    </row>
    <row r="37" spans="1:18" ht="13" customHeight="1" x14ac:dyDescent="0.2">
      <c r="A37" s="367">
        <v>29</v>
      </c>
      <c r="B37" s="318" t="s">
        <v>258</v>
      </c>
      <c r="C37" s="317">
        <f>VLOOKUP(A37:A69,[4]Sheet1!B:E,4,FALSE)</f>
        <v>60.3</v>
      </c>
      <c r="D37" s="767">
        <f>VLOOKUP(A37:A69,[4]Sheet1!B:G,5,FALSE)</f>
        <v>29</v>
      </c>
      <c r="E37" s="767">
        <f>VLOOKUP(A37:A69,[4]Sheet1!B:G,6,FALSE)</f>
        <v>56.7</v>
      </c>
      <c r="F37" s="767"/>
      <c r="G37" s="767"/>
      <c r="H37" s="767"/>
      <c r="I37" s="767"/>
      <c r="J37" s="767"/>
      <c r="K37" s="767"/>
      <c r="L37" s="767"/>
      <c r="M37" s="767"/>
      <c r="N37" s="767"/>
      <c r="O37" s="317"/>
      <c r="P37" s="317"/>
      <c r="Q37" s="366"/>
      <c r="R37" s="373"/>
    </row>
    <row r="38" spans="1:18" ht="13" customHeight="1" x14ac:dyDescent="0.2">
      <c r="A38" s="367">
        <v>30</v>
      </c>
      <c r="B38" s="318" t="s">
        <v>260</v>
      </c>
      <c r="C38" s="317">
        <f>VLOOKUP(A38:A70,[4]Sheet1!B:E,4,FALSE)</f>
        <v>72.400000000000006</v>
      </c>
      <c r="D38" s="767">
        <f>VLOOKUP(A38:A70,[4]Sheet1!B:G,5,FALSE)</f>
        <v>17</v>
      </c>
      <c r="E38" s="767">
        <f>VLOOKUP(A38:A70,[4]Sheet1!B:G,6,FALSE)</f>
        <v>54.8</v>
      </c>
      <c r="F38" s="767"/>
      <c r="G38" s="767"/>
      <c r="H38" s="767"/>
      <c r="I38" s="767"/>
      <c r="J38" s="767"/>
      <c r="K38" s="767"/>
      <c r="L38" s="767"/>
      <c r="M38" s="767"/>
      <c r="N38" s="767"/>
      <c r="O38" s="317"/>
      <c r="P38" s="317"/>
      <c r="Q38" s="366"/>
      <c r="R38" s="373"/>
    </row>
    <row r="39" spans="1:18" ht="13" customHeight="1" x14ac:dyDescent="0.2">
      <c r="A39" s="367">
        <v>31</v>
      </c>
      <c r="B39" s="318" t="s">
        <v>262</v>
      </c>
      <c r="C39" s="317">
        <f>VLOOKUP(A39:A71,[4]Sheet1!B:E,4,FALSE)</f>
        <v>70.099999999999994</v>
      </c>
      <c r="D39" s="767">
        <f>VLOOKUP(A39:A71,[4]Sheet1!B:G,5,FALSE)</f>
        <v>19</v>
      </c>
      <c r="E39" s="767">
        <f>VLOOKUP(A39:A71,[4]Sheet1!B:G,6,FALSE)</f>
        <v>53.6</v>
      </c>
      <c r="F39" s="767"/>
      <c r="G39" s="767"/>
      <c r="H39" s="767"/>
      <c r="I39" s="767"/>
      <c r="J39" s="767"/>
      <c r="K39" s="767"/>
      <c r="L39" s="767"/>
      <c r="M39" s="767"/>
      <c r="N39" s="767"/>
      <c r="O39" s="317"/>
      <c r="P39" s="317"/>
      <c r="Q39" s="366"/>
      <c r="R39" s="373"/>
    </row>
    <row r="40" spans="1:18" ht="13" customHeight="1" x14ac:dyDescent="0.2">
      <c r="A40" s="367">
        <v>32</v>
      </c>
      <c r="B40" s="318" t="s">
        <v>263</v>
      </c>
      <c r="C40" s="317">
        <f>VLOOKUP(A40:A72,[4]Sheet1!B:E,4,FALSE)</f>
        <v>68.5</v>
      </c>
      <c r="D40" s="767">
        <f>VLOOKUP(A40:A72,[4]Sheet1!B:G,5,FALSE)</f>
        <v>21</v>
      </c>
      <c r="E40" s="767">
        <f>VLOOKUP(A40:A72,[4]Sheet1!B:G,6,FALSE)</f>
        <v>54.2</v>
      </c>
      <c r="F40" s="767"/>
      <c r="G40" s="767"/>
      <c r="H40" s="767"/>
      <c r="I40" s="767"/>
      <c r="J40" s="767"/>
      <c r="K40" s="767"/>
      <c r="L40" s="767"/>
      <c r="M40" s="767"/>
      <c r="N40" s="767"/>
      <c r="O40" s="317"/>
      <c r="P40" s="317"/>
      <c r="Q40" s="366"/>
      <c r="R40" s="373"/>
    </row>
    <row r="41" spans="1:18" s="7" customFormat="1" ht="13" customHeight="1" x14ac:dyDescent="0.2">
      <c r="A41" s="368">
        <v>33</v>
      </c>
      <c r="B41" s="369" t="s">
        <v>264</v>
      </c>
      <c r="C41" s="317">
        <f>VLOOKUP(A41:A73,[4]Sheet1!B:E,4,FALSE)</f>
        <v>75.8</v>
      </c>
      <c r="D41" s="767">
        <f>VLOOKUP(A41:A73,[4]Sheet1!B:G,5,FALSE)</f>
        <v>15</v>
      </c>
      <c r="E41" s="767">
        <f>VLOOKUP(A41:A73,[4]Sheet1!B:G,6,FALSE)</f>
        <v>53.8</v>
      </c>
      <c r="F41" s="780"/>
      <c r="G41" s="780"/>
      <c r="H41" s="780"/>
      <c r="I41" s="780"/>
      <c r="J41" s="780"/>
      <c r="K41" s="780"/>
      <c r="L41" s="780"/>
      <c r="M41" s="780"/>
      <c r="N41" s="780"/>
      <c r="O41" s="369"/>
      <c r="P41" s="369"/>
      <c r="Q41" s="370"/>
      <c r="R41" s="374"/>
    </row>
    <row r="42" spans="1:18" x14ac:dyDescent="0.2">
      <c r="A42" s="7" t="s">
        <v>26</v>
      </c>
      <c r="B42" s="7"/>
      <c r="C42" s="7"/>
      <c r="D42" s="7"/>
      <c r="E42" s="7"/>
      <c r="F42" s="7"/>
      <c r="G42" s="7"/>
      <c r="H42" s="7"/>
      <c r="I42" s="7"/>
      <c r="J42" s="7"/>
      <c r="K42" s="7"/>
      <c r="L42" s="7"/>
      <c r="M42" s="7"/>
      <c r="N42" s="7"/>
      <c r="O42" s="7"/>
      <c r="P42" s="7"/>
      <c r="Q42" s="7"/>
      <c r="R42" s="7"/>
    </row>
    <row r="44" spans="1:18" x14ac:dyDescent="0.2">
      <c r="A44" s="1" t="s">
        <v>157</v>
      </c>
    </row>
  </sheetData>
  <mergeCells count="1">
    <mergeCell ref="N5:O5"/>
  </mergeCells>
  <printOptions horizontalCentered="1" gridLinesSet="0"/>
  <pageMargins left="0.5" right="0.5" top="1.1000000000000001" bottom="0.25" header="0.25" footer="0.5"/>
  <pageSetup scale="76" orientation="landscape" horizontalDpi="4294967292" r:id="rId1"/>
  <headerFooter alignWithMargins="0">
    <oddHeader>&amp;C2015-2016 UNIFORM SOUTHERN SOFT RED WINTER WHEAT NURSERY
DATA SHEET</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showGridLines="0" zoomScale="110" zoomScaleNormal="110" workbookViewId="0">
      <selection activeCell="P9" sqref="P9:P41"/>
    </sheetView>
  </sheetViews>
  <sheetFormatPr defaultColWidth="9.08984375" defaultRowHeight="10" x14ac:dyDescent="0.2"/>
  <cols>
    <col min="1" max="1" width="9.08984375" style="1"/>
    <col min="2" max="2" width="18.08984375" style="1" customWidth="1"/>
    <col min="3" max="3" width="9.08984375" style="1"/>
    <col min="4" max="4" width="4.453125" style="1" customWidth="1"/>
    <col min="5" max="12" width="9.08984375" style="1"/>
    <col min="13" max="13" width="9.6328125" style="1" customWidth="1"/>
    <col min="14" max="16384" width="9.08984375" style="1"/>
  </cols>
  <sheetData>
    <row r="1" spans="1:18" x14ac:dyDescent="0.2">
      <c r="A1" s="531" t="s">
        <v>5</v>
      </c>
      <c r="B1" s="532" t="s">
        <v>525</v>
      </c>
      <c r="C1" s="532"/>
      <c r="D1" s="532"/>
      <c r="E1" s="532"/>
      <c r="F1" s="532"/>
      <c r="G1" s="532" t="s">
        <v>334</v>
      </c>
      <c r="H1" s="532" t="s">
        <v>526</v>
      </c>
      <c r="I1" s="532"/>
      <c r="J1" s="532"/>
      <c r="K1" s="532"/>
      <c r="L1" s="532"/>
      <c r="M1" s="532"/>
      <c r="N1" s="532"/>
      <c r="O1" s="532"/>
      <c r="P1" s="532"/>
      <c r="Q1" s="532"/>
      <c r="R1" s="533"/>
    </row>
    <row r="2" spans="1:18" x14ac:dyDescent="0.2">
      <c r="A2" s="531" t="s">
        <v>307</v>
      </c>
      <c r="B2" s="2">
        <v>3</v>
      </c>
      <c r="C2" s="2" t="s">
        <v>336</v>
      </c>
      <c r="D2" s="2"/>
      <c r="E2" s="2"/>
      <c r="F2" s="2">
        <v>55</v>
      </c>
      <c r="G2" s="2"/>
      <c r="H2" s="2" t="s">
        <v>337</v>
      </c>
      <c r="I2" s="2">
        <v>16.2</v>
      </c>
      <c r="J2" s="2"/>
      <c r="K2" s="2" t="s">
        <v>338</v>
      </c>
      <c r="L2" s="2">
        <v>16.8</v>
      </c>
      <c r="M2" s="2"/>
      <c r="N2" s="2"/>
      <c r="O2" s="2"/>
      <c r="P2" s="2"/>
      <c r="Q2" s="2"/>
      <c r="R2" s="3"/>
    </row>
    <row r="3" spans="1:18" x14ac:dyDescent="0.2">
      <c r="A3" s="4" t="s">
        <v>6</v>
      </c>
      <c r="B3" s="2" t="s">
        <v>527</v>
      </c>
      <c r="C3" s="2"/>
      <c r="D3" s="2"/>
      <c r="E3" s="2" t="s">
        <v>340</v>
      </c>
      <c r="F3" s="1080">
        <v>42298</v>
      </c>
      <c r="G3" s="2"/>
      <c r="H3" s="2"/>
      <c r="I3" s="2"/>
      <c r="J3" s="2" t="s">
        <v>342</v>
      </c>
      <c r="K3" s="1080">
        <v>42543</v>
      </c>
      <c r="L3" s="2"/>
      <c r="M3" s="2"/>
      <c r="N3" s="2"/>
      <c r="O3" s="2"/>
      <c r="P3" s="2"/>
      <c r="Q3" s="2"/>
      <c r="R3" s="3"/>
    </row>
    <row r="4" spans="1:18" x14ac:dyDescent="0.2">
      <c r="A4" s="5" t="s">
        <v>7</v>
      </c>
      <c r="B4" s="2"/>
      <c r="C4" s="2"/>
      <c r="D4" s="2"/>
      <c r="E4" s="3"/>
      <c r="F4" s="850">
        <v>10.1</v>
      </c>
      <c r="G4" s="6">
        <v>11</v>
      </c>
      <c r="H4" s="3"/>
      <c r="I4" s="3"/>
      <c r="J4" s="3"/>
      <c r="K4" s="3"/>
      <c r="L4" s="3"/>
      <c r="M4" s="3" t="s">
        <v>528</v>
      </c>
      <c r="N4" s="3"/>
      <c r="O4" s="3"/>
      <c r="P4" s="3"/>
      <c r="Q4" s="3"/>
      <c r="R4" s="3"/>
    </row>
    <row r="5" spans="1:18" x14ac:dyDescent="0.2">
      <c r="A5" s="342" t="s">
        <v>8</v>
      </c>
      <c r="B5" s="343" t="s">
        <v>9</v>
      </c>
      <c r="C5" s="344" t="s">
        <v>10</v>
      </c>
      <c r="D5" s="344"/>
      <c r="E5" s="344" t="s">
        <v>11</v>
      </c>
      <c r="F5" s="344" t="s">
        <v>139</v>
      </c>
      <c r="G5" s="344" t="s">
        <v>140</v>
      </c>
      <c r="H5" s="344" t="s">
        <v>141</v>
      </c>
      <c r="I5" s="344" t="s">
        <v>142</v>
      </c>
      <c r="J5" s="344" t="s">
        <v>143</v>
      </c>
      <c r="K5" s="344" t="s">
        <v>144</v>
      </c>
      <c r="L5" s="344" t="s">
        <v>145</v>
      </c>
      <c r="M5" s="535" t="s">
        <v>146</v>
      </c>
      <c r="N5" s="1026" t="s">
        <v>147</v>
      </c>
      <c r="O5" s="1027"/>
      <c r="P5" s="344" t="s">
        <v>56</v>
      </c>
      <c r="Q5" s="344" t="s">
        <v>23</v>
      </c>
      <c r="R5" s="535" t="s">
        <v>158</v>
      </c>
    </row>
    <row r="6" spans="1:18" x14ac:dyDescent="0.2">
      <c r="A6" s="342" t="s">
        <v>12</v>
      </c>
      <c r="B6" s="343" t="s">
        <v>13</v>
      </c>
      <c r="C6" s="344"/>
      <c r="D6" s="343"/>
      <c r="E6" s="344" t="s">
        <v>14</v>
      </c>
      <c r="F6" s="344" t="s">
        <v>15</v>
      </c>
      <c r="G6" s="344"/>
      <c r="H6" s="344"/>
      <c r="I6" s="344" t="s">
        <v>148</v>
      </c>
      <c r="J6" s="344" t="s">
        <v>149</v>
      </c>
      <c r="K6" s="344" t="s">
        <v>150</v>
      </c>
      <c r="L6" s="344" t="s">
        <v>150</v>
      </c>
      <c r="M6" s="345" t="s">
        <v>150</v>
      </c>
      <c r="N6" s="344" t="s">
        <v>151</v>
      </c>
      <c r="O6" s="344" t="s">
        <v>152</v>
      </c>
      <c r="P6" s="344" t="s">
        <v>153</v>
      </c>
      <c r="Q6" s="346" t="s">
        <v>24</v>
      </c>
      <c r="R6" s="359" t="s">
        <v>24</v>
      </c>
    </row>
    <row r="7" spans="1:18" x14ac:dyDescent="0.2">
      <c r="A7" s="342"/>
      <c r="B7" s="343"/>
      <c r="C7" s="344"/>
      <c r="D7" s="345" t="s">
        <v>20</v>
      </c>
      <c r="E7" s="344"/>
      <c r="F7" s="344"/>
      <c r="G7" s="344"/>
      <c r="H7" s="343"/>
      <c r="I7" s="343"/>
      <c r="J7" s="343"/>
      <c r="K7" s="343"/>
      <c r="L7" s="343"/>
      <c r="M7" s="343"/>
      <c r="N7" s="345" t="s">
        <v>154</v>
      </c>
      <c r="O7" s="344" t="s">
        <v>155</v>
      </c>
      <c r="P7" s="344"/>
      <c r="Q7" s="346" t="s">
        <v>25</v>
      </c>
      <c r="R7" s="359" t="s">
        <v>25</v>
      </c>
    </row>
    <row r="8" spans="1:18" x14ac:dyDescent="0.2">
      <c r="A8" s="360"/>
      <c r="B8" s="361"/>
      <c r="C8" s="362" t="s">
        <v>16</v>
      </c>
      <c r="D8" s="362" t="s">
        <v>21</v>
      </c>
      <c r="E8" s="362" t="s">
        <v>17</v>
      </c>
      <c r="F8" s="362" t="s">
        <v>18</v>
      </c>
      <c r="G8" s="362" t="s">
        <v>156</v>
      </c>
      <c r="H8" s="362" t="s">
        <v>19</v>
      </c>
      <c r="I8" s="362" t="s">
        <v>19</v>
      </c>
      <c r="J8" s="363" t="s">
        <v>19</v>
      </c>
      <c r="K8" s="363" t="s">
        <v>19</v>
      </c>
      <c r="L8" s="363" t="s">
        <v>19</v>
      </c>
      <c r="M8" s="363" t="s">
        <v>19</v>
      </c>
      <c r="N8" s="363" t="s">
        <v>19</v>
      </c>
      <c r="O8" s="363" t="s">
        <v>19</v>
      </c>
      <c r="P8" s="363" t="s">
        <v>19</v>
      </c>
      <c r="Q8" s="363" t="s">
        <v>19</v>
      </c>
      <c r="R8" s="363" t="s">
        <v>19</v>
      </c>
    </row>
    <row r="9" spans="1:18" ht="12.9" customHeight="1" x14ac:dyDescent="0.2">
      <c r="A9" s="364">
        <v>1</v>
      </c>
      <c r="B9" s="365" t="s">
        <v>0</v>
      </c>
      <c r="C9" s="376">
        <v>37.9</v>
      </c>
      <c r="D9" s="377">
        <v>31</v>
      </c>
      <c r="E9" s="786">
        <v>54.7</v>
      </c>
      <c r="F9" s="786">
        <v>108.7</v>
      </c>
      <c r="G9" s="377">
        <v>37</v>
      </c>
      <c r="H9" s="377">
        <v>3.3</v>
      </c>
      <c r="I9" s="767"/>
      <c r="J9" s="767"/>
      <c r="K9" s="767"/>
      <c r="M9" s="316">
        <v>27</v>
      </c>
      <c r="N9" s="366"/>
      <c r="O9" s="371" t="s">
        <v>159</v>
      </c>
      <c r="P9" s="1">
        <f>M9*0.1</f>
        <v>2.7</v>
      </c>
      <c r="Q9" s="1">
        <f t="shared" ref="Q9:Q41" si="0">N9*0.1</f>
        <v>0</v>
      </c>
    </row>
    <row r="10" spans="1:18" ht="12.9" customHeight="1" x14ac:dyDescent="0.2">
      <c r="A10" s="367">
        <v>2</v>
      </c>
      <c r="B10" s="318" t="s">
        <v>27</v>
      </c>
      <c r="C10" s="376">
        <v>58.8</v>
      </c>
      <c r="D10" s="377">
        <v>19</v>
      </c>
      <c r="E10" s="786">
        <v>59.7</v>
      </c>
      <c r="F10" s="786">
        <v>108.7</v>
      </c>
      <c r="G10" s="377">
        <v>36</v>
      </c>
      <c r="H10" s="377">
        <v>3.3</v>
      </c>
      <c r="I10" s="767"/>
      <c r="J10" s="767"/>
      <c r="K10" s="767"/>
      <c r="M10" s="316">
        <v>0</v>
      </c>
      <c r="N10" s="366"/>
      <c r="O10" s="372" t="s">
        <v>160</v>
      </c>
      <c r="P10" s="1">
        <f t="shared" ref="P10:P41" si="1">M10*0.1</f>
        <v>0</v>
      </c>
      <c r="Q10" s="1">
        <f t="shared" si="0"/>
        <v>0</v>
      </c>
    </row>
    <row r="11" spans="1:18" ht="12.9" customHeight="1" x14ac:dyDescent="0.2">
      <c r="A11" s="367">
        <v>3</v>
      </c>
      <c r="B11" s="318" t="s">
        <v>206</v>
      </c>
      <c r="C11" s="376">
        <v>82.8</v>
      </c>
      <c r="D11" s="377">
        <v>1</v>
      </c>
      <c r="E11" s="786">
        <v>59.4</v>
      </c>
      <c r="F11" s="786">
        <v>113</v>
      </c>
      <c r="G11" s="377">
        <v>40</v>
      </c>
      <c r="H11" s="377">
        <v>1.7</v>
      </c>
      <c r="I11" s="767"/>
      <c r="J11" s="767"/>
      <c r="K11" s="767"/>
      <c r="M11" s="316">
        <v>1</v>
      </c>
      <c r="N11" s="366"/>
      <c r="O11" s="372" t="s">
        <v>161</v>
      </c>
      <c r="P11" s="1">
        <f t="shared" si="1"/>
        <v>0.1</v>
      </c>
      <c r="Q11" s="1">
        <f t="shared" si="0"/>
        <v>0</v>
      </c>
    </row>
    <row r="12" spans="1:18" ht="12.9" customHeight="1" x14ac:dyDescent="0.2">
      <c r="A12" s="367">
        <v>4</v>
      </c>
      <c r="B12" s="318" t="s">
        <v>208</v>
      </c>
      <c r="C12" s="376">
        <v>71.3</v>
      </c>
      <c r="D12" s="377">
        <v>6</v>
      </c>
      <c r="E12" s="786">
        <v>59.2</v>
      </c>
      <c r="F12" s="786">
        <v>115.7</v>
      </c>
      <c r="G12" s="377">
        <v>36</v>
      </c>
      <c r="H12" s="377">
        <v>2</v>
      </c>
      <c r="I12" s="767"/>
      <c r="J12" s="767"/>
      <c r="K12" s="767"/>
      <c r="M12" s="316">
        <v>0</v>
      </c>
      <c r="N12" s="366"/>
      <c r="O12" s="373"/>
      <c r="P12" s="1">
        <f t="shared" si="1"/>
        <v>0</v>
      </c>
      <c r="Q12" s="1">
        <f t="shared" si="0"/>
        <v>0</v>
      </c>
    </row>
    <row r="13" spans="1:18" ht="12.9" customHeight="1" x14ac:dyDescent="0.2">
      <c r="A13" s="367">
        <v>5</v>
      </c>
      <c r="B13" s="318" t="s">
        <v>179</v>
      </c>
      <c r="C13" s="376">
        <v>66.099999999999994</v>
      </c>
      <c r="D13" s="377">
        <v>11</v>
      </c>
      <c r="E13" s="786">
        <v>58.4</v>
      </c>
      <c r="F13" s="786">
        <v>110.7</v>
      </c>
      <c r="G13" s="377">
        <v>37</v>
      </c>
      <c r="H13" s="377">
        <v>2</v>
      </c>
      <c r="I13" s="767"/>
      <c r="J13" s="767"/>
      <c r="K13" s="767"/>
      <c r="M13" s="316">
        <v>0</v>
      </c>
      <c r="N13" s="366"/>
      <c r="O13" s="373"/>
      <c r="P13" s="1">
        <f t="shared" si="1"/>
        <v>0</v>
      </c>
      <c r="Q13" s="1">
        <f t="shared" si="0"/>
        <v>0</v>
      </c>
    </row>
    <row r="14" spans="1:18" ht="12.9" customHeight="1" x14ac:dyDescent="0.2">
      <c r="A14" s="367">
        <v>6</v>
      </c>
      <c r="B14" s="318" t="s">
        <v>211</v>
      </c>
      <c r="C14" s="376">
        <v>54.4</v>
      </c>
      <c r="D14" s="377">
        <v>24</v>
      </c>
      <c r="E14" s="786">
        <v>59.4</v>
      </c>
      <c r="F14" s="786">
        <v>109.7</v>
      </c>
      <c r="G14" s="377">
        <v>39</v>
      </c>
      <c r="H14" s="377">
        <v>4.3</v>
      </c>
      <c r="I14" s="767"/>
      <c r="J14" s="767"/>
      <c r="K14" s="767"/>
      <c r="M14" s="316">
        <v>2</v>
      </c>
      <c r="N14" s="366"/>
      <c r="O14" s="373"/>
      <c r="P14" s="1">
        <f t="shared" si="1"/>
        <v>0.2</v>
      </c>
      <c r="Q14" s="1">
        <f t="shared" si="0"/>
        <v>0</v>
      </c>
    </row>
    <row r="15" spans="1:18" ht="12.9" customHeight="1" x14ac:dyDescent="0.2">
      <c r="A15" s="367">
        <v>7</v>
      </c>
      <c r="B15" s="318" t="s">
        <v>213</v>
      </c>
      <c r="C15" s="376">
        <v>62.9</v>
      </c>
      <c r="D15" s="377">
        <v>14</v>
      </c>
      <c r="E15" s="786">
        <v>57.6</v>
      </c>
      <c r="F15" s="786">
        <v>112.3</v>
      </c>
      <c r="G15" s="377">
        <v>41</v>
      </c>
      <c r="H15" s="377">
        <v>2.7</v>
      </c>
      <c r="I15" s="767"/>
      <c r="J15" s="767"/>
      <c r="K15" s="767"/>
      <c r="M15" s="316">
        <v>3</v>
      </c>
      <c r="N15" s="366"/>
      <c r="O15" s="373"/>
      <c r="P15" s="1">
        <f t="shared" si="1"/>
        <v>0.30000000000000004</v>
      </c>
      <c r="Q15" s="1">
        <f t="shared" si="0"/>
        <v>0</v>
      </c>
    </row>
    <row r="16" spans="1:18" ht="12.9" customHeight="1" x14ac:dyDescent="0.2">
      <c r="A16" s="367">
        <v>8</v>
      </c>
      <c r="B16" s="318" t="s">
        <v>215</v>
      </c>
      <c r="C16" s="376">
        <v>59.4</v>
      </c>
      <c r="D16" s="377">
        <v>18</v>
      </c>
      <c r="E16" s="786">
        <v>59.3</v>
      </c>
      <c r="F16" s="786">
        <v>110.3</v>
      </c>
      <c r="G16" s="377">
        <v>43</v>
      </c>
      <c r="H16" s="377">
        <v>2</v>
      </c>
      <c r="I16" s="767"/>
      <c r="J16" s="767"/>
      <c r="K16" s="767"/>
      <c r="M16" s="316">
        <v>0</v>
      </c>
      <c r="N16" s="366"/>
      <c r="O16" s="373"/>
      <c r="P16" s="1">
        <f t="shared" si="1"/>
        <v>0</v>
      </c>
      <c r="Q16" s="1">
        <f t="shared" si="0"/>
        <v>0</v>
      </c>
    </row>
    <row r="17" spans="1:17" ht="12.9" customHeight="1" x14ac:dyDescent="0.2">
      <c r="A17" s="367">
        <v>9</v>
      </c>
      <c r="B17" s="318" t="s">
        <v>217</v>
      </c>
      <c r="C17" s="376">
        <v>60.7</v>
      </c>
      <c r="D17" s="377">
        <v>16</v>
      </c>
      <c r="E17" s="786">
        <v>59.1</v>
      </c>
      <c r="F17" s="786">
        <v>111.7</v>
      </c>
      <c r="G17" s="377">
        <v>38</v>
      </c>
      <c r="H17" s="377">
        <v>3</v>
      </c>
      <c r="I17" s="767"/>
      <c r="J17" s="767"/>
      <c r="K17" s="767"/>
      <c r="M17" s="316">
        <v>1</v>
      </c>
      <c r="N17" s="366"/>
      <c r="O17" s="373"/>
      <c r="P17" s="1">
        <f t="shared" si="1"/>
        <v>0.1</v>
      </c>
      <c r="Q17" s="1">
        <f t="shared" si="0"/>
        <v>0</v>
      </c>
    </row>
    <row r="18" spans="1:17" ht="12.9" customHeight="1" x14ac:dyDescent="0.2">
      <c r="A18" s="367">
        <v>10</v>
      </c>
      <c r="B18" s="318" t="s">
        <v>219</v>
      </c>
      <c r="C18" s="376">
        <v>71.3</v>
      </c>
      <c r="D18" s="377">
        <v>7</v>
      </c>
      <c r="E18" s="786">
        <v>59</v>
      </c>
      <c r="F18" s="786">
        <v>110.3</v>
      </c>
      <c r="G18" s="377">
        <v>37</v>
      </c>
      <c r="H18" s="377">
        <v>1.3</v>
      </c>
      <c r="I18" s="767"/>
      <c r="J18" s="767"/>
      <c r="K18" s="767"/>
      <c r="M18" s="316">
        <v>1</v>
      </c>
      <c r="N18" s="366"/>
      <c r="O18" s="373"/>
      <c r="P18" s="1">
        <f t="shared" si="1"/>
        <v>0.1</v>
      </c>
      <c r="Q18" s="1">
        <f t="shared" si="0"/>
        <v>0</v>
      </c>
    </row>
    <row r="19" spans="1:17" ht="12.9" customHeight="1" x14ac:dyDescent="0.2">
      <c r="A19" s="367">
        <v>11</v>
      </c>
      <c r="B19" s="318" t="s">
        <v>221</v>
      </c>
      <c r="C19" s="376">
        <v>68.400000000000006</v>
      </c>
      <c r="D19" s="377">
        <v>9</v>
      </c>
      <c r="E19" s="786">
        <v>58.6</v>
      </c>
      <c r="F19" s="786">
        <v>109.7</v>
      </c>
      <c r="G19" s="377">
        <v>39</v>
      </c>
      <c r="H19" s="377">
        <v>2.2999999999999998</v>
      </c>
      <c r="I19" s="767"/>
      <c r="J19" s="767"/>
      <c r="K19" s="767"/>
      <c r="M19" s="316">
        <v>3</v>
      </c>
      <c r="N19" s="366"/>
      <c r="O19" s="373"/>
      <c r="P19" s="1">
        <f t="shared" si="1"/>
        <v>0.30000000000000004</v>
      </c>
      <c r="Q19" s="1">
        <f t="shared" si="0"/>
        <v>0</v>
      </c>
    </row>
    <row r="20" spans="1:17" ht="12.9" customHeight="1" x14ac:dyDescent="0.2">
      <c r="A20" s="367">
        <v>12</v>
      </c>
      <c r="B20" s="318" t="s">
        <v>223</v>
      </c>
      <c r="C20" s="376">
        <v>74.8</v>
      </c>
      <c r="D20" s="377">
        <v>4</v>
      </c>
      <c r="E20" s="786">
        <v>59.3</v>
      </c>
      <c r="F20" s="786">
        <v>108.3</v>
      </c>
      <c r="G20" s="377">
        <v>39</v>
      </c>
      <c r="H20" s="377">
        <v>1.7</v>
      </c>
      <c r="I20" s="767"/>
      <c r="J20" s="767"/>
      <c r="K20" s="767"/>
      <c r="M20" s="316">
        <v>2</v>
      </c>
      <c r="N20" s="366"/>
      <c r="O20" s="373"/>
      <c r="P20" s="1">
        <f t="shared" si="1"/>
        <v>0.2</v>
      </c>
      <c r="Q20" s="1">
        <f t="shared" si="0"/>
        <v>0</v>
      </c>
    </row>
    <row r="21" spans="1:17" ht="12.9" customHeight="1" x14ac:dyDescent="0.2">
      <c r="A21" s="367">
        <v>13</v>
      </c>
      <c r="B21" s="318" t="s">
        <v>225</v>
      </c>
      <c r="C21" s="376">
        <v>77.099999999999994</v>
      </c>
      <c r="D21" s="377">
        <v>3</v>
      </c>
      <c r="E21" s="786">
        <v>59.5</v>
      </c>
      <c r="F21" s="786">
        <v>110</v>
      </c>
      <c r="G21" s="377">
        <v>38</v>
      </c>
      <c r="H21" s="377">
        <v>1.3</v>
      </c>
      <c r="I21" s="767"/>
      <c r="J21" s="767"/>
      <c r="K21" s="767"/>
      <c r="M21" s="316">
        <v>0</v>
      </c>
      <c r="N21" s="366"/>
      <c r="O21" s="373"/>
      <c r="P21" s="1">
        <f t="shared" si="1"/>
        <v>0</v>
      </c>
      <c r="Q21" s="1">
        <f t="shared" si="0"/>
        <v>0</v>
      </c>
    </row>
    <row r="22" spans="1:17" ht="12.9" customHeight="1" x14ac:dyDescent="0.2">
      <c r="A22" s="367">
        <v>14</v>
      </c>
      <c r="B22" s="318" t="s">
        <v>227</v>
      </c>
      <c r="C22" s="376">
        <v>26.4</v>
      </c>
      <c r="D22" s="377">
        <v>33</v>
      </c>
      <c r="E22" s="786">
        <v>52.7</v>
      </c>
      <c r="F22" s="786">
        <v>115.7</v>
      </c>
      <c r="G22" s="377">
        <v>38</v>
      </c>
      <c r="H22" s="377">
        <v>3</v>
      </c>
      <c r="I22" s="767"/>
      <c r="J22" s="767"/>
      <c r="K22" s="767"/>
      <c r="M22" s="316">
        <v>27</v>
      </c>
      <c r="N22" s="366"/>
      <c r="O22" s="373"/>
      <c r="P22" s="1">
        <f t="shared" si="1"/>
        <v>2.7</v>
      </c>
      <c r="Q22" s="1">
        <f t="shared" si="0"/>
        <v>0</v>
      </c>
    </row>
    <row r="23" spans="1:17" ht="12.9" customHeight="1" x14ac:dyDescent="0.2">
      <c r="A23" s="367">
        <v>15</v>
      </c>
      <c r="B23" s="318" t="s">
        <v>229</v>
      </c>
      <c r="C23" s="376">
        <v>40.6</v>
      </c>
      <c r="D23" s="377">
        <v>30</v>
      </c>
      <c r="E23" s="786">
        <v>53.5</v>
      </c>
      <c r="F23" s="786">
        <v>109.7</v>
      </c>
      <c r="G23" s="377">
        <v>39</v>
      </c>
      <c r="H23" s="377">
        <v>0.7</v>
      </c>
      <c r="I23" s="767"/>
      <c r="J23" s="767"/>
      <c r="K23" s="767"/>
      <c r="M23" s="316">
        <v>30</v>
      </c>
      <c r="N23" s="366"/>
      <c r="O23" s="373"/>
      <c r="P23" s="1">
        <f t="shared" si="1"/>
        <v>3</v>
      </c>
      <c r="Q23" s="1">
        <f t="shared" si="0"/>
        <v>0</v>
      </c>
    </row>
    <row r="24" spans="1:17" ht="12.9" customHeight="1" x14ac:dyDescent="0.2">
      <c r="A24" s="367">
        <v>16</v>
      </c>
      <c r="B24" s="318" t="s">
        <v>231</v>
      </c>
      <c r="C24" s="376">
        <v>77.599999999999994</v>
      </c>
      <c r="D24" s="377">
        <v>2</v>
      </c>
      <c r="E24" s="786">
        <v>56.9</v>
      </c>
      <c r="F24" s="786">
        <v>116.7</v>
      </c>
      <c r="G24" s="377">
        <v>39</v>
      </c>
      <c r="H24" s="377">
        <v>3</v>
      </c>
      <c r="I24" s="767"/>
      <c r="J24" s="767"/>
      <c r="K24" s="767"/>
      <c r="M24" s="316">
        <v>0</v>
      </c>
      <c r="N24" s="366"/>
      <c r="O24" s="373"/>
      <c r="P24" s="1">
        <f t="shared" si="1"/>
        <v>0</v>
      </c>
      <c r="Q24" s="1">
        <f t="shared" si="0"/>
        <v>0</v>
      </c>
    </row>
    <row r="25" spans="1:17" ht="12.9" customHeight="1" x14ac:dyDescent="0.2">
      <c r="A25" s="367">
        <v>17</v>
      </c>
      <c r="B25" s="318" t="s">
        <v>233</v>
      </c>
      <c r="C25" s="376">
        <v>74.400000000000006</v>
      </c>
      <c r="D25" s="377">
        <v>5</v>
      </c>
      <c r="E25" s="786">
        <v>58.8</v>
      </c>
      <c r="F25" s="786">
        <v>110.7</v>
      </c>
      <c r="G25" s="377">
        <v>39</v>
      </c>
      <c r="H25" s="377">
        <v>2.7</v>
      </c>
      <c r="I25" s="767"/>
      <c r="J25" s="767"/>
      <c r="K25" s="767"/>
      <c r="M25" s="316">
        <v>0</v>
      </c>
      <c r="N25" s="366"/>
      <c r="O25" s="373"/>
      <c r="P25" s="1">
        <f t="shared" si="1"/>
        <v>0</v>
      </c>
      <c r="Q25" s="1">
        <f t="shared" si="0"/>
        <v>0</v>
      </c>
    </row>
    <row r="26" spans="1:17" ht="12.9" customHeight="1" x14ac:dyDescent="0.2">
      <c r="A26" s="367">
        <v>18</v>
      </c>
      <c r="B26" s="318" t="s">
        <v>235</v>
      </c>
      <c r="C26" s="376">
        <v>55.1</v>
      </c>
      <c r="D26" s="377">
        <v>23</v>
      </c>
      <c r="E26" s="786">
        <v>55</v>
      </c>
      <c r="F26" s="786">
        <v>109.3</v>
      </c>
      <c r="G26" s="377">
        <v>38</v>
      </c>
      <c r="H26" s="377">
        <v>3.7</v>
      </c>
      <c r="I26" s="767"/>
      <c r="J26" s="767"/>
      <c r="K26" s="767"/>
      <c r="M26" s="316">
        <v>20</v>
      </c>
      <c r="N26" s="366"/>
      <c r="O26" s="373"/>
      <c r="P26" s="1">
        <f t="shared" si="1"/>
        <v>2</v>
      </c>
      <c r="Q26" s="1">
        <f t="shared" si="0"/>
        <v>0</v>
      </c>
    </row>
    <row r="27" spans="1:17" ht="12.9" customHeight="1" x14ac:dyDescent="0.2">
      <c r="A27" s="367">
        <v>19</v>
      </c>
      <c r="B27" s="318" t="s">
        <v>237</v>
      </c>
      <c r="C27" s="376">
        <v>68.599999999999994</v>
      </c>
      <c r="D27" s="377">
        <v>8</v>
      </c>
      <c r="E27" s="786">
        <v>56.7</v>
      </c>
      <c r="F27" s="786">
        <v>108.7</v>
      </c>
      <c r="G27" s="377">
        <v>38</v>
      </c>
      <c r="H27" s="377">
        <v>2.7</v>
      </c>
      <c r="I27" s="767"/>
      <c r="J27" s="767"/>
      <c r="K27" s="767"/>
      <c r="M27" s="316">
        <v>4</v>
      </c>
      <c r="N27" s="366"/>
      <c r="O27" s="373"/>
      <c r="P27" s="1">
        <f t="shared" si="1"/>
        <v>0.4</v>
      </c>
      <c r="Q27" s="1">
        <f t="shared" si="0"/>
        <v>0</v>
      </c>
    </row>
    <row r="28" spans="1:17" ht="12.9" customHeight="1" x14ac:dyDescent="0.2">
      <c r="A28" s="367">
        <v>20</v>
      </c>
      <c r="B28" s="318" t="s">
        <v>239</v>
      </c>
      <c r="C28" s="376">
        <v>41.9</v>
      </c>
      <c r="D28" s="377">
        <v>28</v>
      </c>
      <c r="E28" s="786">
        <v>56.8</v>
      </c>
      <c r="F28" s="786">
        <v>114.3</v>
      </c>
      <c r="G28" s="377">
        <v>37</v>
      </c>
      <c r="H28" s="377">
        <v>3.7</v>
      </c>
      <c r="I28" s="767"/>
      <c r="J28" s="767"/>
      <c r="K28" s="767"/>
      <c r="M28" s="316">
        <v>33</v>
      </c>
      <c r="N28" s="366"/>
      <c r="O28" s="373"/>
      <c r="P28" s="1">
        <f t="shared" si="1"/>
        <v>3.3000000000000003</v>
      </c>
      <c r="Q28" s="1">
        <f t="shared" si="0"/>
        <v>0</v>
      </c>
    </row>
    <row r="29" spans="1:17" ht="12.9" customHeight="1" x14ac:dyDescent="0.2">
      <c r="A29" s="367">
        <v>21</v>
      </c>
      <c r="B29" s="318" t="s">
        <v>242</v>
      </c>
      <c r="C29" s="376">
        <v>55.2</v>
      </c>
      <c r="D29" s="377">
        <v>22</v>
      </c>
      <c r="E29" s="786">
        <v>56.7</v>
      </c>
      <c r="F29" s="786">
        <v>116.7</v>
      </c>
      <c r="G29" s="377">
        <v>41</v>
      </c>
      <c r="H29" s="377">
        <v>5</v>
      </c>
      <c r="I29" s="767"/>
      <c r="J29" s="767"/>
      <c r="K29" s="767"/>
      <c r="M29" s="316">
        <v>14</v>
      </c>
      <c r="N29" s="366"/>
      <c r="O29" s="373"/>
      <c r="P29" s="1">
        <f t="shared" si="1"/>
        <v>1.4000000000000001</v>
      </c>
      <c r="Q29" s="1">
        <f t="shared" si="0"/>
        <v>0</v>
      </c>
    </row>
    <row r="30" spans="1:17" ht="12.9" customHeight="1" x14ac:dyDescent="0.2">
      <c r="A30" s="367">
        <v>22</v>
      </c>
      <c r="B30" s="318" t="s">
        <v>244</v>
      </c>
      <c r="C30" s="376">
        <v>41.2</v>
      </c>
      <c r="D30" s="377">
        <v>29</v>
      </c>
      <c r="E30" s="786">
        <v>59.5</v>
      </c>
      <c r="F30" s="786">
        <v>118.7</v>
      </c>
      <c r="G30" s="377">
        <v>32</v>
      </c>
      <c r="H30" s="377">
        <v>2</v>
      </c>
      <c r="I30" s="767"/>
      <c r="J30" s="767"/>
      <c r="K30" s="767"/>
      <c r="M30" s="316">
        <v>13</v>
      </c>
      <c r="N30" s="366"/>
      <c r="O30" s="373"/>
      <c r="P30" s="1">
        <f t="shared" si="1"/>
        <v>1.3</v>
      </c>
      <c r="Q30" s="1">
        <f t="shared" si="0"/>
        <v>0</v>
      </c>
    </row>
    <row r="31" spans="1:17" ht="12.9" customHeight="1" x14ac:dyDescent="0.2">
      <c r="A31" s="367">
        <v>23</v>
      </c>
      <c r="B31" s="318" t="s">
        <v>246</v>
      </c>
      <c r="C31" s="376">
        <v>59.8</v>
      </c>
      <c r="D31" s="377">
        <v>17</v>
      </c>
      <c r="E31" s="786">
        <v>59</v>
      </c>
      <c r="F31" s="786">
        <v>113.7</v>
      </c>
      <c r="G31" s="377">
        <v>39</v>
      </c>
      <c r="H31" s="377">
        <v>2.2999999999999998</v>
      </c>
      <c r="I31" s="767"/>
      <c r="J31" s="767"/>
      <c r="K31" s="767"/>
      <c r="M31" s="316">
        <v>2</v>
      </c>
      <c r="N31" s="366"/>
      <c r="O31" s="373"/>
      <c r="P31" s="1">
        <f t="shared" si="1"/>
        <v>0.2</v>
      </c>
      <c r="Q31" s="1">
        <f t="shared" si="0"/>
        <v>0</v>
      </c>
    </row>
    <row r="32" spans="1:17" ht="12.9" customHeight="1" x14ac:dyDescent="0.2">
      <c r="A32" s="367">
        <v>24</v>
      </c>
      <c r="B32" s="318" t="s">
        <v>248</v>
      </c>
      <c r="C32" s="376">
        <v>65.400000000000006</v>
      </c>
      <c r="D32" s="377">
        <v>12</v>
      </c>
      <c r="E32" s="786">
        <v>58</v>
      </c>
      <c r="F32" s="786">
        <v>109</v>
      </c>
      <c r="G32" s="377">
        <v>40</v>
      </c>
      <c r="H32" s="377">
        <v>1.7</v>
      </c>
      <c r="I32" s="767"/>
      <c r="J32" s="767"/>
      <c r="K32" s="767"/>
      <c r="M32" s="316">
        <v>1</v>
      </c>
      <c r="N32" s="366"/>
      <c r="O32" s="373"/>
      <c r="P32" s="1">
        <f t="shared" si="1"/>
        <v>0.1</v>
      </c>
      <c r="Q32" s="1">
        <f t="shared" si="0"/>
        <v>0</v>
      </c>
    </row>
    <row r="33" spans="1:20" ht="12.9" customHeight="1" x14ac:dyDescent="0.2">
      <c r="A33" s="367">
        <v>25</v>
      </c>
      <c r="B33" s="318" t="s">
        <v>250</v>
      </c>
      <c r="C33" s="376">
        <v>56.9</v>
      </c>
      <c r="D33" s="377">
        <v>21</v>
      </c>
      <c r="E33" s="786">
        <v>59.6</v>
      </c>
      <c r="F33" s="786">
        <v>109</v>
      </c>
      <c r="G33" s="377">
        <v>35</v>
      </c>
      <c r="H33" s="377">
        <v>2.7</v>
      </c>
      <c r="I33" s="767"/>
      <c r="J33" s="767"/>
      <c r="K33" s="767"/>
      <c r="M33" s="316">
        <v>1</v>
      </c>
      <c r="N33" s="366"/>
      <c r="O33" s="373"/>
      <c r="P33" s="1">
        <f t="shared" si="1"/>
        <v>0.1</v>
      </c>
      <c r="Q33" s="1">
        <f t="shared" si="0"/>
        <v>0</v>
      </c>
    </row>
    <row r="34" spans="1:20" ht="12.9" customHeight="1" x14ac:dyDescent="0.2">
      <c r="A34" s="367">
        <v>26</v>
      </c>
      <c r="B34" s="318" t="s">
        <v>252</v>
      </c>
      <c r="C34" s="376">
        <v>64</v>
      </c>
      <c r="D34" s="377">
        <v>13</v>
      </c>
      <c r="E34" s="786">
        <v>57.8</v>
      </c>
      <c r="F34" s="786">
        <v>113.7</v>
      </c>
      <c r="G34" s="377">
        <v>39</v>
      </c>
      <c r="H34" s="377">
        <v>2.7</v>
      </c>
      <c r="I34" s="767"/>
      <c r="J34" s="767"/>
      <c r="K34" s="767"/>
      <c r="M34" s="316">
        <v>16</v>
      </c>
      <c r="N34" s="366"/>
      <c r="O34" s="373"/>
      <c r="P34" s="1">
        <f t="shared" si="1"/>
        <v>1.6</v>
      </c>
      <c r="Q34" s="1">
        <f t="shared" si="0"/>
        <v>0</v>
      </c>
    </row>
    <row r="35" spans="1:20" ht="12.9" customHeight="1" x14ac:dyDescent="0.2">
      <c r="A35" s="367">
        <v>27</v>
      </c>
      <c r="B35" s="318" t="s">
        <v>254</v>
      </c>
      <c r="C35" s="376">
        <v>37.200000000000003</v>
      </c>
      <c r="D35" s="377">
        <v>32</v>
      </c>
      <c r="E35" s="786">
        <v>56.9</v>
      </c>
      <c r="F35" s="786">
        <v>110.3</v>
      </c>
      <c r="G35" s="377">
        <v>39</v>
      </c>
      <c r="H35" s="377">
        <v>1.7</v>
      </c>
      <c r="I35" s="767"/>
      <c r="J35" s="767"/>
      <c r="K35" s="767"/>
      <c r="M35" s="316">
        <v>8</v>
      </c>
      <c r="N35" s="366"/>
      <c r="O35" s="373"/>
      <c r="P35" s="1">
        <f t="shared" si="1"/>
        <v>0.8</v>
      </c>
      <c r="Q35" s="1">
        <f t="shared" si="0"/>
        <v>0</v>
      </c>
    </row>
    <row r="36" spans="1:20" ht="12.9" customHeight="1" x14ac:dyDescent="0.2">
      <c r="A36" s="367">
        <v>28</v>
      </c>
      <c r="B36" s="318" t="s">
        <v>256</v>
      </c>
      <c r="C36" s="376">
        <v>62.2</v>
      </c>
      <c r="D36" s="377">
        <v>15</v>
      </c>
      <c r="E36" s="786">
        <v>58.6</v>
      </c>
      <c r="F36" s="786">
        <v>113.7</v>
      </c>
      <c r="G36" s="377">
        <v>37</v>
      </c>
      <c r="H36" s="377">
        <v>1</v>
      </c>
      <c r="I36" s="767"/>
      <c r="J36" s="767"/>
      <c r="K36" s="767"/>
      <c r="M36" s="316">
        <v>0</v>
      </c>
      <c r="N36" s="366"/>
      <c r="O36" s="373"/>
      <c r="P36" s="1">
        <f t="shared" si="1"/>
        <v>0</v>
      </c>
      <c r="Q36" s="1">
        <f t="shared" si="0"/>
        <v>0</v>
      </c>
    </row>
    <row r="37" spans="1:20" ht="12.9" customHeight="1" x14ac:dyDescent="0.2">
      <c r="A37" s="367">
        <v>29</v>
      </c>
      <c r="B37" s="318" t="s">
        <v>258</v>
      </c>
      <c r="C37" s="376">
        <v>46.6</v>
      </c>
      <c r="D37" s="377">
        <v>27</v>
      </c>
      <c r="E37" s="786">
        <v>60.3</v>
      </c>
      <c r="F37" s="786">
        <v>113</v>
      </c>
      <c r="G37" s="377">
        <v>40</v>
      </c>
      <c r="H37" s="377">
        <v>1.3</v>
      </c>
      <c r="I37" s="767"/>
      <c r="J37" s="767"/>
      <c r="K37" s="767"/>
      <c r="M37" s="316">
        <v>0</v>
      </c>
      <c r="N37" s="366"/>
      <c r="O37" s="373"/>
      <c r="P37" s="1">
        <f t="shared" si="1"/>
        <v>0</v>
      </c>
      <c r="Q37" s="1">
        <f t="shared" si="0"/>
        <v>0</v>
      </c>
    </row>
    <row r="38" spans="1:20" ht="12.9" customHeight="1" x14ac:dyDescent="0.2">
      <c r="A38" s="367">
        <v>30</v>
      </c>
      <c r="B38" s="318" t="s">
        <v>260</v>
      </c>
      <c r="C38" s="376">
        <v>54.2</v>
      </c>
      <c r="D38" s="377">
        <v>25</v>
      </c>
      <c r="E38" s="786">
        <v>58.4</v>
      </c>
      <c r="F38" s="786">
        <v>111.3</v>
      </c>
      <c r="G38" s="377">
        <v>36</v>
      </c>
      <c r="H38" s="377">
        <v>2</v>
      </c>
      <c r="I38" s="767"/>
      <c r="J38" s="767"/>
      <c r="K38" s="767"/>
      <c r="M38" s="316">
        <v>2</v>
      </c>
      <c r="N38" s="366"/>
      <c r="O38" s="373"/>
      <c r="P38" s="1">
        <f t="shared" si="1"/>
        <v>0.2</v>
      </c>
      <c r="Q38" s="1">
        <f t="shared" si="0"/>
        <v>0</v>
      </c>
    </row>
    <row r="39" spans="1:20" ht="12.9" customHeight="1" x14ac:dyDescent="0.2">
      <c r="A39" s="367">
        <v>31</v>
      </c>
      <c r="B39" s="318" t="s">
        <v>262</v>
      </c>
      <c r="C39" s="376">
        <v>52.4</v>
      </c>
      <c r="D39" s="377">
        <v>26</v>
      </c>
      <c r="E39" s="786">
        <v>58</v>
      </c>
      <c r="F39" s="786">
        <v>111.7</v>
      </c>
      <c r="G39" s="377">
        <v>35</v>
      </c>
      <c r="H39" s="377">
        <v>1</v>
      </c>
      <c r="I39" s="767"/>
      <c r="J39" s="767"/>
      <c r="K39" s="767"/>
      <c r="M39" s="316">
        <v>3</v>
      </c>
      <c r="N39" s="366"/>
      <c r="O39" s="373"/>
      <c r="P39" s="1">
        <f t="shared" si="1"/>
        <v>0.30000000000000004</v>
      </c>
      <c r="Q39" s="1">
        <f t="shared" si="0"/>
        <v>0</v>
      </c>
    </row>
    <row r="40" spans="1:20" ht="12.9" customHeight="1" x14ac:dyDescent="0.2">
      <c r="A40" s="367">
        <v>32</v>
      </c>
      <c r="B40" s="318" t="s">
        <v>263</v>
      </c>
      <c r="C40" s="376">
        <v>66.8</v>
      </c>
      <c r="D40" s="377">
        <v>10</v>
      </c>
      <c r="E40" s="786">
        <v>58</v>
      </c>
      <c r="F40" s="786">
        <v>112</v>
      </c>
      <c r="G40" s="377">
        <v>36</v>
      </c>
      <c r="H40" s="377">
        <v>1.3</v>
      </c>
      <c r="I40" s="767"/>
      <c r="J40" s="767"/>
      <c r="K40" s="767"/>
      <c r="M40" s="316">
        <v>1</v>
      </c>
      <c r="N40" s="366"/>
      <c r="O40" s="373"/>
      <c r="P40" s="1">
        <f t="shared" si="1"/>
        <v>0.1</v>
      </c>
      <c r="Q40" s="1">
        <f t="shared" si="0"/>
        <v>0</v>
      </c>
    </row>
    <row r="41" spans="1:20" s="7" customFormat="1" ht="12.9" customHeight="1" x14ac:dyDescent="0.2">
      <c r="A41" s="368">
        <v>33</v>
      </c>
      <c r="B41" s="369" t="s">
        <v>264</v>
      </c>
      <c r="C41" s="787">
        <v>58.5</v>
      </c>
      <c r="D41" s="377">
        <v>20</v>
      </c>
      <c r="E41" s="788">
        <v>58.4</v>
      </c>
      <c r="F41" s="788">
        <v>108.7</v>
      </c>
      <c r="G41" s="378">
        <v>38</v>
      </c>
      <c r="H41" s="378">
        <v>4</v>
      </c>
      <c r="I41" s="780"/>
      <c r="J41" s="780"/>
      <c r="K41" s="780"/>
      <c r="M41" s="379">
        <v>2</v>
      </c>
      <c r="N41" s="370"/>
      <c r="O41" s="374"/>
      <c r="P41" s="7">
        <f t="shared" si="1"/>
        <v>0.2</v>
      </c>
      <c r="Q41" s="7">
        <f t="shared" si="0"/>
        <v>0</v>
      </c>
    </row>
    <row r="42" spans="1:20" x14ac:dyDescent="0.2">
      <c r="A42" s="7" t="s">
        <v>26</v>
      </c>
      <c r="B42" s="7"/>
      <c r="C42" s="75">
        <v>59.1</v>
      </c>
      <c r="D42" s="75"/>
      <c r="E42" s="75">
        <v>58</v>
      </c>
      <c r="F42" s="75">
        <v>111.7</v>
      </c>
      <c r="G42" s="75">
        <v>38</v>
      </c>
      <c r="H42" s="75">
        <v>2.4</v>
      </c>
      <c r="I42" s="75"/>
      <c r="J42" s="75"/>
      <c r="K42" s="75"/>
      <c r="L42" s="783"/>
      <c r="M42" s="75">
        <v>6.6</v>
      </c>
      <c r="N42" s="7"/>
      <c r="O42" s="7"/>
      <c r="P42" s="7"/>
      <c r="Q42" s="7"/>
      <c r="R42" s="7"/>
    </row>
    <row r="43" spans="1:20" x14ac:dyDescent="0.2">
      <c r="C43" s="783">
        <v>16.2</v>
      </c>
      <c r="D43" s="783"/>
      <c r="E43" s="783">
        <v>1.4</v>
      </c>
      <c r="F43" s="783">
        <v>1.8</v>
      </c>
      <c r="G43" s="783">
        <v>3.1</v>
      </c>
      <c r="H43" s="783">
        <v>1.1000000000000001</v>
      </c>
      <c r="I43" s="783"/>
      <c r="J43" s="783"/>
      <c r="K43" s="783"/>
      <c r="L43" s="783"/>
      <c r="M43" s="783">
        <v>17.3</v>
      </c>
    </row>
    <row r="44" spans="1:20" x14ac:dyDescent="0.2">
      <c r="C44" s="783">
        <v>16.8</v>
      </c>
      <c r="D44" s="783"/>
      <c r="E44" s="783">
        <v>1.5</v>
      </c>
      <c r="F44" s="783">
        <v>1</v>
      </c>
      <c r="G44" s="783">
        <v>5.0999999999999996</v>
      </c>
      <c r="H44" s="783">
        <v>28.3</v>
      </c>
      <c r="I44" s="783"/>
      <c r="J44" s="783"/>
      <c r="K44" s="783"/>
      <c r="L44" s="783"/>
      <c r="M44" s="783">
        <v>161.30000000000001</v>
      </c>
    </row>
    <row r="45" spans="1:20" ht="10.5" x14ac:dyDescent="0.25">
      <c r="A45" s="1081" t="s">
        <v>529</v>
      </c>
      <c r="B45" s="1" t="s">
        <v>530</v>
      </c>
      <c r="O45" s="783"/>
      <c r="P45" s="783"/>
      <c r="Q45" s="783"/>
      <c r="R45" s="783"/>
      <c r="S45" s="783"/>
      <c r="T45" s="783"/>
    </row>
    <row r="46" spans="1:20" ht="10.5" x14ac:dyDescent="0.25">
      <c r="B46" s="1" t="s">
        <v>531</v>
      </c>
      <c r="O46" s="783"/>
      <c r="P46" s="783"/>
      <c r="Q46" s="783"/>
      <c r="R46" s="783"/>
      <c r="S46" s="783"/>
      <c r="T46" s="783"/>
    </row>
    <row r="47" spans="1:20" x14ac:dyDescent="0.2">
      <c r="B47" s="1082"/>
      <c r="O47" s="783"/>
      <c r="P47" s="783"/>
      <c r="Q47" s="783"/>
      <c r="R47" s="783"/>
      <c r="S47" s="783"/>
      <c r="T47" s="783"/>
    </row>
    <row r="48" spans="1:20" x14ac:dyDescent="0.2">
      <c r="B48" s="1082"/>
      <c r="O48" s="783"/>
      <c r="P48" s="783"/>
      <c r="Q48" s="783"/>
      <c r="R48" s="783"/>
      <c r="S48" s="783"/>
      <c r="T48" s="783"/>
    </row>
    <row r="49" spans="15:20" x14ac:dyDescent="0.2">
      <c r="O49" s="783"/>
      <c r="P49" s="783"/>
      <c r="Q49" s="783"/>
      <c r="R49" s="783"/>
      <c r="S49" s="783"/>
      <c r="T49" s="783"/>
    </row>
  </sheetData>
  <mergeCells count="1">
    <mergeCell ref="N5:O5"/>
  </mergeCells>
  <printOptions horizontalCentered="1" gridLinesSet="0"/>
  <pageMargins left="0.5" right="0.5" top="1.1000000000000001" bottom="0.25" header="0.25" footer="0.5"/>
  <pageSetup scale="76" orientation="landscape" horizontalDpi="4294967292" r:id="rId1"/>
  <headerFooter alignWithMargins="0">
    <oddHeader>&amp;C2015-2016 UNIFORM SOUTHERN SOFT RED WINTER WHEAT NURSERY
DATA SHEET</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workbookViewId="0">
      <selection activeCell="G9" sqref="G9:G41"/>
    </sheetView>
  </sheetViews>
  <sheetFormatPr defaultRowHeight="14.5" x14ac:dyDescent="0.35"/>
  <cols>
    <col min="1" max="1" width="8.7265625" style="811"/>
    <col min="2" max="2" width="16.54296875" style="811" customWidth="1"/>
    <col min="3" max="16384" width="8.7265625" style="811"/>
  </cols>
  <sheetData>
    <row r="1" spans="1:17" x14ac:dyDescent="0.35">
      <c r="A1" s="1044" t="s">
        <v>5</v>
      </c>
      <c r="B1" s="1045" t="s">
        <v>520</v>
      </c>
      <c r="C1" s="1045"/>
      <c r="D1" s="1045"/>
      <c r="E1" s="1045"/>
      <c r="F1" s="1045"/>
      <c r="G1" s="1045" t="s">
        <v>334</v>
      </c>
      <c r="H1" s="1045" t="s">
        <v>521</v>
      </c>
      <c r="I1" s="1045"/>
      <c r="J1" s="1045"/>
      <c r="K1" s="1045"/>
      <c r="L1" s="1045"/>
      <c r="M1" s="1045"/>
      <c r="N1" s="1045"/>
      <c r="O1" s="1045"/>
      <c r="P1" s="1045"/>
      <c r="Q1" s="1045"/>
    </row>
    <row r="2" spans="1:17" x14ac:dyDescent="0.35">
      <c r="A2" s="1044" t="s">
        <v>307</v>
      </c>
      <c r="B2" s="1046" t="s">
        <v>522</v>
      </c>
      <c r="C2" s="1046" t="s">
        <v>336</v>
      </c>
      <c r="D2" s="1046"/>
      <c r="E2" s="1046"/>
      <c r="F2" s="1046">
        <v>54.5</v>
      </c>
      <c r="G2" s="1046"/>
      <c r="H2" s="1046" t="s">
        <v>337</v>
      </c>
      <c r="I2" s="1046">
        <v>7.8</v>
      </c>
      <c r="J2" s="1046">
        <v>14.1</v>
      </c>
      <c r="K2" s="1046" t="s">
        <v>338</v>
      </c>
      <c r="L2" s="1046">
        <v>16.100000000000001</v>
      </c>
      <c r="M2" s="1046"/>
      <c r="N2" s="1046"/>
      <c r="O2" s="1046"/>
      <c r="P2" s="1046"/>
      <c r="Q2" s="1046"/>
    </row>
    <row r="3" spans="1:17" x14ac:dyDescent="0.35">
      <c r="A3" s="1047" t="s">
        <v>6</v>
      </c>
      <c r="B3" s="1046" t="s">
        <v>523</v>
      </c>
      <c r="C3" s="1046"/>
      <c r="D3" s="1046"/>
      <c r="E3" s="1046" t="s">
        <v>340</v>
      </c>
      <c r="F3" s="1048">
        <v>42290</v>
      </c>
      <c r="G3" s="1046"/>
      <c r="H3" s="1046"/>
      <c r="I3" s="1046"/>
      <c r="J3" s="1046" t="s">
        <v>524</v>
      </c>
      <c r="K3" s="1048"/>
      <c r="L3" s="1046"/>
      <c r="M3" s="1046"/>
      <c r="N3" s="1046"/>
      <c r="O3" s="1046"/>
      <c r="P3" s="1046"/>
      <c r="Q3" s="1046"/>
    </row>
    <row r="4" spans="1:17" x14ac:dyDescent="0.35">
      <c r="A4" s="1049" t="s">
        <v>7</v>
      </c>
      <c r="B4" s="1046"/>
      <c r="C4" s="1046"/>
      <c r="D4" s="1046"/>
      <c r="E4" s="1050"/>
      <c r="F4" s="815"/>
      <c r="G4" s="1051"/>
      <c r="H4" s="1050"/>
      <c r="I4" s="1050"/>
      <c r="J4" s="1050"/>
      <c r="K4" s="1050"/>
      <c r="L4" s="1050"/>
      <c r="M4" s="1050"/>
      <c r="N4" s="1050"/>
      <c r="O4" s="1050"/>
      <c r="P4" s="1050"/>
      <c r="Q4" s="1050"/>
    </row>
    <row r="5" spans="1:17" x14ac:dyDescent="0.35">
      <c r="A5" s="1052" t="s">
        <v>8</v>
      </c>
      <c r="B5" s="1053" t="s">
        <v>9</v>
      </c>
      <c r="C5" s="1054" t="s">
        <v>10</v>
      </c>
      <c r="D5" s="1054"/>
      <c r="E5" s="1054" t="s">
        <v>11</v>
      </c>
      <c r="F5" s="1054" t="s">
        <v>139</v>
      </c>
      <c r="G5" s="1054" t="s">
        <v>140</v>
      </c>
      <c r="H5" s="1054" t="s">
        <v>141</v>
      </c>
      <c r="I5" s="1054" t="s">
        <v>142</v>
      </c>
      <c r="J5" s="1054" t="s">
        <v>143</v>
      </c>
      <c r="K5" s="1054" t="s">
        <v>144</v>
      </c>
      <c r="L5" s="1054" t="s">
        <v>145</v>
      </c>
      <c r="M5" s="1055" t="s">
        <v>146</v>
      </c>
      <c r="N5" s="1056" t="s">
        <v>147</v>
      </c>
      <c r="O5" s="1057"/>
      <c r="P5" s="1054" t="s">
        <v>56</v>
      </c>
      <c r="Q5" s="1058" t="s">
        <v>23</v>
      </c>
    </row>
    <row r="6" spans="1:17" x14ac:dyDescent="0.35">
      <c r="A6" s="1052" t="s">
        <v>12</v>
      </c>
      <c r="B6" s="1053" t="s">
        <v>13</v>
      </c>
      <c r="C6" s="1054"/>
      <c r="D6" s="1053"/>
      <c r="E6" s="1054" t="s">
        <v>14</v>
      </c>
      <c r="F6" s="1054" t="s">
        <v>15</v>
      </c>
      <c r="G6" s="1054"/>
      <c r="H6" s="1054"/>
      <c r="I6" s="1054" t="s">
        <v>148</v>
      </c>
      <c r="J6" s="1054" t="s">
        <v>149</v>
      </c>
      <c r="K6" s="1054" t="s">
        <v>150</v>
      </c>
      <c r="L6" s="1054" t="s">
        <v>150</v>
      </c>
      <c r="M6" s="1059" t="s">
        <v>150</v>
      </c>
      <c r="N6" s="1054" t="s">
        <v>151</v>
      </c>
      <c r="O6" s="1054" t="s">
        <v>152</v>
      </c>
      <c r="P6" s="1054" t="s">
        <v>153</v>
      </c>
      <c r="Q6" s="1060" t="s">
        <v>24</v>
      </c>
    </row>
    <row r="7" spans="1:17" x14ac:dyDescent="0.35">
      <c r="A7" s="1052"/>
      <c r="B7" s="1053"/>
      <c r="C7" s="1054"/>
      <c r="D7" s="1059" t="s">
        <v>20</v>
      </c>
      <c r="E7" s="1054"/>
      <c r="F7" s="1054"/>
      <c r="G7" s="1054"/>
      <c r="H7" s="1053"/>
      <c r="I7" s="1053"/>
      <c r="J7" s="1053"/>
      <c r="K7" s="1053"/>
      <c r="L7" s="1053"/>
      <c r="M7" s="1053"/>
      <c r="N7" s="1059" t="s">
        <v>154</v>
      </c>
      <c r="O7" s="1054" t="s">
        <v>155</v>
      </c>
      <c r="P7" s="1054"/>
      <c r="Q7" s="1060" t="s">
        <v>25</v>
      </c>
    </row>
    <row r="8" spans="1:17" x14ac:dyDescent="0.35">
      <c r="A8" s="1052"/>
      <c r="B8" s="1061"/>
      <c r="C8" s="1059" t="s">
        <v>16</v>
      </c>
      <c r="D8" s="1059" t="s">
        <v>21</v>
      </c>
      <c r="E8" s="1059" t="s">
        <v>17</v>
      </c>
      <c r="F8" s="1059" t="s">
        <v>18</v>
      </c>
      <c r="G8" s="1059" t="s">
        <v>156</v>
      </c>
      <c r="H8" s="1059" t="s">
        <v>19</v>
      </c>
      <c r="I8" s="1062" t="s">
        <v>19</v>
      </c>
      <c r="J8" s="1063" t="s">
        <v>19</v>
      </c>
      <c r="K8" s="1063" t="s">
        <v>19</v>
      </c>
      <c r="L8" s="1063" t="s">
        <v>19</v>
      </c>
      <c r="M8" s="1063" t="s">
        <v>19</v>
      </c>
      <c r="N8" s="1063" t="s">
        <v>19</v>
      </c>
      <c r="O8" s="1063" t="s">
        <v>19</v>
      </c>
      <c r="P8" s="1063" t="s">
        <v>19</v>
      </c>
      <c r="Q8" s="1064" t="s">
        <v>19</v>
      </c>
    </row>
    <row r="9" spans="1:17" x14ac:dyDescent="0.35">
      <c r="A9" s="1065">
        <v>1</v>
      </c>
      <c r="B9" s="1066" t="s">
        <v>0</v>
      </c>
      <c r="C9" s="1067">
        <v>62.118000000000002</v>
      </c>
      <c r="D9" s="1068">
        <v>18</v>
      </c>
      <c r="E9" s="1067">
        <v>55.816380000000002</v>
      </c>
      <c r="F9" s="1066">
        <v>112</v>
      </c>
      <c r="G9" s="1066">
        <v>37</v>
      </c>
      <c r="H9" s="1069"/>
      <c r="I9" s="1070"/>
      <c r="J9" s="1070"/>
      <c r="K9" s="1070"/>
      <c r="L9" s="1070"/>
      <c r="M9" s="1071"/>
      <c r="N9" s="1070"/>
      <c r="O9" s="1072"/>
      <c r="P9" s="1072"/>
      <c r="Q9" s="1073"/>
    </row>
    <row r="10" spans="1:17" x14ac:dyDescent="0.35">
      <c r="A10" s="1065">
        <v>2</v>
      </c>
      <c r="B10" s="1066" t="s">
        <v>27</v>
      </c>
      <c r="C10" s="1067">
        <v>58.716000000000001</v>
      </c>
      <c r="D10" s="1068">
        <v>22</v>
      </c>
      <c r="E10" s="1067">
        <v>61.162770000000002</v>
      </c>
      <c r="F10" s="1066">
        <v>109</v>
      </c>
      <c r="G10" s="1066">
        <v>34</v>
      </c>
      <c r="H10" s="1069"/>
      <c r="I10" s="1070"/>
      <c r="J10" s="1070"/>
      <c r="K10" s="1070"/>
      <c r="L10" s="1070"/>
      <c r="M10" s="1071"/>
      <c r="N10" s="1070"/>
      <c r="O10" s="1072"/>
      <c r="P10" s="1072"/>
      <c r="Q10" s="1073"/>
    </row>
    <row r="11" spans="1:17" x14ac:dyDescent="0.35">
      <c r="A11" s="1065">
        <v>3</v>
      </c>
      <c r="B11" s="1066" t="s">
        <v>206</v>
      </c>
      <c r="C11" s="1067">
        <v>75.096000000000004</v>
      </c>
      <c r="D11" s="1068">
        <v>4</v>
      </c>
      <c r="E11" s="1067">
        <v>52.18244</v>
      </c>
      <c r="F11" s="1066">
        <v>117</v>
      </c>
      <c r="G11" s="1066">
        <v>42</v>
      </c>
      <c r="H11" s="1069"/>
      <c r="I11" s="1070"/>
      <c r="J11" s="1070"/>
      <c r="K11" s="1070"/>
      <c r="L11" s="1070"/>
      <c r="M11" s="1071"/>
      <c r="N11" s="1070"/>
      <c r="O11" s="1072"/>
      <c r="P11" s="1072"/>
      <c r="Q11" s="1073"/>
    </row>
    <row r="12" spans="1:17" x14ac:dyDescent="0.35">
      <c r="A12" s="1065">
        <v>4</v>
      </c>
      <c r="B12" s="1066" t="s">
        <v>208</v>
      </c>
      <c r="C12" s="1067">
        <v>66.087000000000003</v>
      </c>
      <c r="D12" s="1068">
        <v>13</v>
      </c>
      <c r="E12" s="1067">
        <v>53.41769</v>
      </c>
      <c r="F12" s="1066">
        <v>124</v>
      </c>
      <c r="G12" s="1066">
        <v>35.5</v>
      </c>
      <c r="H12" s="1069"/>
      <c r="I12" s="1070"/>
      <c r="J12" s="1070"/>
      <c r="K12" s="1070"/>
      <c r="L12" s="1070"/>
      <c r="M12" s="1071"/>
      <c r="N12" s="1070"/>
      <c r="O12" s="1072"/>
      <c r="P12" s="1072"/>
      <c r="Q12" s="1073"/>
    </row>
    <row r="13" spans="1:17" x14ac:dyDescent="0.35">
      <c r="A13" s="1065">
        <v>5</v>
      </c>
      <c r="B13" s="1066" t="s">
        <v>179</v>
      </c>
      <c r="C13" s="1067">
        <v>72.135000000000005</v>
      </c>
      <c r="D13" s="1068">
        <v>6</v>
      </c>
      <c r="E13" s="1067">
        <v>54.525390000000002</v>
      </c>
      <c r="F13" s="1066">
        <v>117</v>
      </c>
      <c r="G13" s="1066">
        <v>36.5</v>
      </c>
      <c r="H13" s="1069"/>
      <c r="I13" s="1070"/>
      <c r="J13" s="1070"/>
      <c r="K13" s="1070"/>
      <c r="L13" s="1070"/>
      <c r="M13" s="1071"/>
      <c r="N13" s="1070"/>
      <c r="O13" s="1072"/>
      <c r="P13" s="1072"/>
      <c r="Q13" s="1073"/>
    </row>
    <row r="14" spans="1:17" x14ac:dyDescent="0.35">
      <c r="A14" s="1065">
        <v>6</v>
      </c>
      <c r="B14" s="1066" t="s">
        <v>211</v>
      </c>
      <c r="C14" s="1067">
        <v>51.03</v>
      </c>
      <c r="D14" s="1068">
        <v>30</v>
      </c>
      <c r="E14" s="1067">
        <v>58.024230000000003</v>
      </c>
      <c r="F14" s="1066">
        <v>116</v>
      </c>
      <c r="G14" s="1066">
        <v>40</v>
      </c>
      <c r="H14" s="1069"/>
      <c r="I14" s="1070"/>
      <c r="J14" s="1070"/>
      <c r="K14" s="1070"/>
      <c r="L14" s="1070"/>
      <c r="M14" s="1071"/>
      <c r="N14" s="1070"/>
      <c r="O14" s="1072"/>
      <c r="P14" s="1072"/>
      <c r="Q14" s="1073"/>
    </row>
    <row r="15" spans="1:17" x14ac:dyDescent="0.35">
      <c r="A15" s="1065">
        <v>7</v>
      </c>
      <c r="B15" s="1066" t="s">
        <v>213</v>
      </c>
      <c r="C15" s="1067">
        <v>66.150000000000006</v>
      </c>
      <c r="D15" s="1068">
        <v>12</v>
      </c>
      <c r="E15" s="1067">
        <v>54.396909999999998</v>
      </c>
      <c r="F15" s="1066">
        <v>118</v>
      </c>
      <c r="G15" s="1066">
        <v>38</v>
      </c>
      <c r="H15" s="1069"/>
      <c r="I15" s="1070"/>
      <c r="J15" s="1070"/>
      <c r="K15" s="1070"/>
      <c r="L15" s="1070"/>
      <c r="M15" s="1071"/>
      <c r="N15" s="1070"/>
      <c r="O15" s="1072"/>
      <c r="P15" s="1072"/>
      <c r="Q15" s="1073"/>
    </row>
    <row r="16" spans="1:17" x14ac:dyDescent="0.35">
      <c r="A16" s="1065">
        <v>8</v>
      </c>
      <c r="B16" s="1066" t="s">
        <v>215</v>
      </c>
      <c r="C16" s="1067">
        <v>60.984000000000002</v>
      </c>
      <c r="D16" s="1068">
        <v>21</v>
      </c>
      <c r="E16" s="1067">
        <v>56.300170000000001</v>
      </c>
      <c r="F16" s="1066">
        <v>111</v>
      </c>
      <c r="G16" s="1066">
        <v>38</v>
      </c>
      <c r="H16" s="1069"/>
      <c r="I16" s="1070"/>
      <c r="J16" s="1070"/>
      <c r="K16" s="1070"/>
      <c r="L16" s="1070"/>
      <c r="M16" s="1071"/>
      <c r="N16" s="1070"/>
      <c r="O16" s="1072"/>
      <c r="P16" s="1072"/>
      <c r="Q16" s="1073"/>
    </row>
    <row r="17" spans="1:17" x14ac:dyDescent="0.35">
      <c r="A17" s="1065">
        <v>9</v>
      </c>
      <c r="B17" s="1066" t="s">
        <v>217</v>
      </c>
      <c r="C17" s="1067">
        <v>72.891000000000005</v>
      </c>
      <c r="D17" s="1068">
        <v>5</v>
      </c>
      <c r="E17" s="1067">
        <v>56.083460000000002</v>
      </c>
      <c r="F17" s="1066">
        <v>116</v>
      </c>
      <c r="G17" s="1066">
        <v>35</v>
      </c>
      <c r="H17" s="1069"/>
      <c r="I17" s="1070"/>
      <c r="J17" s="1070"/>
      <c r="K17" s="1070"/>
      <c r="L17" s="1070"/>
      <c r="M17" s="1071"/>
      <c r="N17" s="1070"/>
      <c r="O17" s="1072"/>
      <c r="P17" s="1072"/>
      <c r="Q17" s="1073"/>
    </row>
    <row r="18" spans="1:17" x14ac:dyDescent="0.35">
      <c r="A18" s="1065">
        <v>10</v>
      </c>
      <c r="B18" s="1066" t="s">
        <v>219</v>
      </c>
      <c r="C18" s="1067">
        <v>56.195999999999998</v>
      </c>
      <c r="D18" s="1068">
        <v>24</v>
      </c>
      <c r="E18" s="1067">
        <v>53.245449999999998</v>
      </c>
      <c r="F18" s="1066">
        <v>112</v>
      </c>
      <c r="G18" s="1066">
        <v>32</v>
      </c>
      <c r="H18" s="1069"/>
      <c r="I18" s="1070"/>
      <c r="J18" s="1070"/>
      <c r="K18" s="1070"/>
      <c r="L18" s="1070"/>
      <c r="M18" s="1071"/>
      <c r="N18" s="1070"/>
      <c r="O18" s="1072"/>
      <c r="P18" s="1072"/>
      <c r="Q18" s="1073"/>
    </row>
    <row r="19" spans="1:17" x14ac:dyDescent="0.35">
      <c r="A19" s="1065">
        <v>11</v>
      </c>
      <c r="B19" s="1066" t="s">
        <v>221</v>
      </c>
      <c r="C19" s="1067">
        <v>66.024000000000001</v>
      </c>
      <c r="D19" s="1068">
        <v>14</v>
      </c>
      <c r="E19" s="1067">
        <v>53.620690000000003</v>
      </c>
      <c r="F19" s="1066">
        <v>115</v>
      </c>
      <c r="G19" s="1066">
        <v>40</v>
      </c>
      <c r="H19" s="1069"/>
      <c r="I19" s="1070"/>
      <c r="J19" s="1070"/>
      <c r="K19" s="1070"/>
      <c r="L19" s="1070"/>
      <c r="M19" s="1071"/>
      <c r="N19" s="1070"/>
      <c r="O19" s="1072"/>
      <c r="P19" s="1072"/>
      <c r="Q19" s="1073"/>
    </row>
    <row r="20" spans="1:17" x14ac:dyDescent="0.35">
      <c r="A20" s="1065">
        <v>12</v>
      </c>
      <c r="B20" s="1066" t="s">
        <v>223</v>
      </c>
      <c r="C20" s="1067">
        <v>62.496000000000002</v>
      </c>
      <c r="D20" s="1068">
        <v>17</v>
      </c>
      <c r="E20" s="1067">
        <v>58.14622</v>
      </c>
      <c r="F20" s="1066">
        <v>112</v>
      </c>
      <c r="G20" s="1066">
        <v>34</v>
      </c>
      <c r="H20" s="1069"/>
      <c r="I20" s="1070"/>
      <c r="J20" s="1070"/>
      <c r="K20" s="1070"/>
      <c r="L20" s="1070"/>
      <c r="M20" s="1071"/>
      <c r="N20" s="1070"/>
      <c r="O20" s="1072"/>
      <c r="P20" s="1072"/>
      <c r="Q20" s="1073"/>
    </row>
    <row r="21" spans="1:17" x14ac:dyDescent="0.35">
      <c r="A21" s="1065">
        <v>13</v>
      </c>
      <c r="B21" s="1066" t="s">
        <v>225</v>
      </c>
      <c r="C21" s="1067">
        <v>61.929000000000002</v>
      </c>
      <c r="D21" s="1068">
        <v>20</v>
      </c>
      <c r="E21" s="1067">
        <v>56.254190000000001</v>
      </c>
      <c r="F21" s="1066">
        <v>112.5</v>
      </c>
      <c r="G21" s="1066">
        <v>36.5</v>
      </c>
      <c r="H21" s="1069"/>
      <c r="I21" s="1070"/>
      <c r="J21" s="1070"/>
      <c r="K21" s="1070"/>
      <c r="L21" s="1070"/>
      <c r="M21" s="1071"/>
      <c r="N21" s="1070"/>
      <c r="O21" s="1072"/>
      <c r="P21" s="1072"/>
      <c r="Q21" s="1073"/>
    </row>
    <row r="22" spans="1:17" x14ac:dyDescent="0.35">
      <c r="A22" s="1065">
        <v>14</v>
      </c>
      <c r="B22" s="1066" t="s">
        <v>227</v>
      </c>
      <c r="C22" s="1067">
        <v>46.494</v>
      </c>
      <c r="D22" s="1068">
        <v>32</v>
      </c>
      <c r="E22" s="1067">
        <v>50.133119999999998</v>
      </c>
      <c r="F22" s="1066">
        <v>122.5</v>
      </c>
      <c r="G22" s="1066">
        <v>42.5</v>
      </c>
      <c r="H22" s="1069"/>
      <c r="I22" s="1070"/>
      <c r="J22" s="1070"/>
      <c r="K22" s="1070"/>
      <c r="L22" s="1070"/>
      <c r="M22" s="1071"/>
      <c r="N22" s="1070"/>
      <c r="O22" s="1072"/>
      <c r="P22" s="1072"/>
      <c r="Q22" s="1073"/>
    </row>
    <row r="23" spans="1:17" x14ac:dyDescent="0.35">
      <c r="A23" s="1065">
        <v>15</v>
      </c>
      <c r="B23" s="1066" t="s">
        <v>229</v>
      </c>
      <c r="C23" s="1067">
        <v>51.281999999999996</v>
      </c>
      <c r="D23" s="1068">
        <v>29</v>
      </c>
      <c r="E23" s="1067">
        <v>53.001890000000003</v>
      </c>
      <c r="F23" s="1066">
        <v>114</v>
      </c>
      <c r="G23" s="1066">
        <v>36.5</v>
      </c>
      <c r="H23" s="1069"/>
      <c r="I23" s="1070"/>
      <c r="J23" s="1070"/>
      <c r="K23" s="1070"/>
      <c r="L23" s="1070"/>
      <c r="M23" s="1071"/>
      <c r="N23" s="1070"/>
      <c r="O23" s="1072"/>
      <c r="P23" s="1072"/>
      <c r="Q23" s="1073"/>
    </row>
    <row r="24" spans="1:17" x14ac:dyDescent="0.35">
      <c r="A24" s="1065">
        <v>16</v>
      </c>
      <c r="B24" s="1066" t="s">
        <v>231</v>
      </c>
      <c r="C24" s="1067">
        <v>78.245999999999995</v>
      </c>
      <c r="D24" s="1068">
        <v>2</v>
      </c>
      <c r="E24" s="1067">
        <v>51.146970000000003</v>
      </c>
      <c r="F24" s="1066">
        <v>125</v>
      </c>
      <c r="G24" s="1066">
        <v>41</v>
      </c>
      <c r="H24" s="1069"/>
      <c r="I24" s="1070"/>
      <c r="J24" s="1070"/>
      <c r="K24" s="1070"/>
      <c r="L24" s="1070"/>
      <c r="M24" s="1071"/>
      <c r="N24" s="1070"/>
      <c r="O24" s="1072"/>
      <c r="P24" s="1072"/>
      <c r="Q24" s="1073"/>
    </row>
    <row r="25" spans="1:17" x14ac:dyDescent="0.35">
      <c r="A25" s="1065">
        <v>17</v>
      </c>
      <c r="B25" s="1066" t="s">
        <v>233</v>
      </c>
      <c r="C25" s="1067">
        <v>78.498000000000005</v>
      </c>
      <c r="D25" s="1068">
        <v>1</v>
      </c>
      <c r="E25" s="1067">
        <v>55.388829999999999</v>
      </c>
      <c r="F25" s="1066">
        <v>116.5</v>
      </c>
      <c r="G25" s="1066">
        <v>37.5</v>
      </c>
      <c r="H25" s="1069"/>
      <c r="I25" s="1070"/>
      <c r="J25" s="1070"/>
      <c r="K25" s="1070"/>
      <c r="L25" s="1070"/>
      <c r="M25" s="1071"/>
      <c r="N25" s="1070"/>
      <c r="O25" s="1072"/>
      <c r="P25" s="1072"/>
      <c r="Q25" s="1073"/>
    </row>
    <row r="26" spans="1:17" x14ac:dyDescent="0.35">
      <c r="A26" s="1065">
        <v>18</v>
      </c>
      <c r="B26" s="1066" t="s">
        <v>235</v>
      </c>
      <c r="C26" s="1067">
        <v>69.614999999999995</v>
      </c>
      <c r="D26" s="1068">
        <v>7</v>
      </c>
      <c r="E26" s="1067">
        <v>57.123480000000001</v>
      </c>
      <c r="F26" s="1066">
        <v>113</v>
      </c>
      <c r="G26" s="1066">
        <v>36</v>
      </c>
      <c r="H26" s="1069"/>
      <c r="I26" s="1070"/>
      <c r="J26" s="1070"/>
      <c r="K26" s="1070"/>
      <c r="L26" s="1070"/>
      <c r="M26" s="1071"/>
      <c r="N26" s="1070"/>
      <c r="O26" s="1072"/>
      <c r="P26" s="1072"/>
      <c r="Q26" s="1073"/>
    </row>
    <row r="27" spans="1:17" x14ac:dyDescent="0.35">
      <c r="A27" s="1065">
        <v>19</v>
      </c>
      <c r="B27" s="1066" t="s">
        <v>237</v>
      </c>
      <c r="C27" s="1067">
        <v>76.86</v>
      </c>
      <c r="D27" s="1068">
        <v>3</v>
      </c>
      <c r="E27" s="1067">
        <v>56.225230000000003</v>
      </c>
      <c r="F27" s="1066">
        <v>110.5</v>
      </c>
      <c r="G27" s="1066">
        <v>37</v>
      </c>
      <c r="H27" s="1069"/>
      <c r="I27" s="1070"/>
      <c r="J27" s="1070"/>
      <c r="K27" s="1070"/>
      <c r="L27" s="1070"/>
      <c r="M27" s="1071"/>
      <c r="N27" s="1070"/>
      <c r="O27" s="1072"/>
      <c r="P27" s="1072"/>
      <c r="Q27" s="1073"/>
    </row>
    <row r="28" spans="1:17" x14ac:dyDescent="0.35">
      <c r="A28" s="1065">
        <v>20</v>
      </c>
      <c r="B28" s="1066" t="s">
        <v>239</v>
      </c>
      <c r="C28" s="1067">
        <v>62.685000000000002</v>
      </c>
      <c r="D28" s="1068">
        <v>16</v>
      </c>
      <c r="E28" s="1067">
        <v>53.136699999999998</v>
      </c>
      <c r="F28" s="1066">
        <v>123</v>
      </c>
      <c r="G28" s="1066">
        <v>41.5</v>
      </c>
      <c r="H28" s="1069"/>
      <c r="I28" s="1070"/>
      <c r="J28" s="1070"/>
      <c r="K28" s="1070"/>
      <c r="L28" s="1070"/>
      <c r="M28" s="1071"/>
      <c r="N28" s="1070"/>
      <c r="O28" s="1072"/>
      <c r="P28" s="1072"/>
      <c r="Q28" s="1073"/>
    </row>
    <row r="29" spans="1:17" x14ac:dyDescent="0.35">
      <c r="A29" s="1065">
        <v>21</v>
      </c>
      <c r="B29" s="1066" t="s">
        <v>242</v>
      </c>
      <c r="C29" s="1067">
        <v>52.92</v>
      </c>
      <c r="D29" s="1068">
        <v>28</v>
      </c>
      <c r="E29" s="1067">
        <v>51.147649999999999</v>
      </c>
      <c r="F29" s="1066">
        <v>125</v>
      </c>
      <c r="G29" s="1066">
        <v>41</v>
      </c>
      <c r="H29" s="1069"/>
      <c r="I29" s="1070"/>
      <c r="J29" s="1070"/>
      <c r="K29" s="1070"/>
      <c r="L29" s="1070"/>
      <c r="M29" s="1071"/>
      <c r="N29" s="1070"/>
      <c r="O29" s="1072"/>
      <c r="P29" s="1072"/>
      <c r="Q29" s="1073"/>
    </row>
    <row r="30" spans="1:17" x14ac:dyDescent="0.35">
      <c r="A30" s="1065">
        <v>22</v>
      </c>
      <c r="B30" s="1066" t="s">
        <v>244</v>
      </c>
      <c r="C30" s="1067">
        <v>61.991999999999997</v>
      </c>
      <c r="D30" s="1068">
        <v>19</v>
      </c>
      <c r="E30" s="1067">
        <v>56.027610000000003</v>
      </c>
      <c r="F30" s="1066">
        <v>125.5</v>
      </c>
      <c r="G30" s="1066">
        <v>38.5</v>
      </c>
      <c r="H30" s="1069"/>
      <c r="I30" s="1070"/>
      <c r="J30" s="1070"/>
      <c r="K30" s="1070"/>
      <c r="L30" s="1070"/>
      <c r="M30" s="1071"/>
      <c r="N30" s="1070"/>
      <c r="O30" s="1072"/>
      <c r="P30" s="1072"/>
      <c r="Q30" s="1073"/>
    </row>
    <row r="31" spans="1:17" x14ac:dyDescent="0.35">
      <c r="A31" s="1065">
        <v>23</v>
      </c>
      <c r="B31" s="1066" t="s">
        <v>246</v>
      </c>
      <c r="C31" s="1067">
        <v>55.503</v>
      </c>
      <c r="D31" s="1068">
        <v>26</v>
      </c>
      <c r="E31" s="1067">
        <v>56.113370000000003</v>
      </c>
      <c r="F31" s="1066">
        <v>117.5</v>
      </c>
      <c r="G31" s="1066">
        <v>37</v>
      </c>
      <c r="H31" s="1069"/>
      <c r="I31" s="1070"/>
      <c r="J31" s="1070"/>
      <c r="K31" s="1070"/>
      <c r="L31" s="1070"/>
      <c r="M31" s="1071"/>
      <c r="N31" s="1070"/>
      <c r="O31" s="1072"/>
      <c r="P31" s="1072"/>
      <c r="Q31" s="1073"/>
    </row>
    <row r="32" spans="1:17" x14ac:dyDescent="0.35">
      <c r="A32" s="1065">
        <v>24</v>
      </c>
      <c r="B32" s="1066" t="s">
        <v>248</v>
      </c>
      <c r="C32" s="1067">
        <v>43.155000000000001</v>
      </c>
      <c r="D32" s="1068">
        <v>33</v>
      </c>
      <c r="E32" s="1067">
        <v>55.264479999999999</v>
      </c>
      <c r="F32" s="1066">
        <v>110</v>
      </c>
      <c r="G32" s="1066">
        <v>35</v>
      </c>
      <c r="H32" s="1069"/>
      <c r="I32" s="1070"/>
      <c r="J32" s="1070"/>
      <c r="K32" s="1070"/>
      <c r="L32" s="1070"/>
      <c r="M32" s="1071"/>
      <c r="N32" s="1070"/>
      <c r="O32" s="1072"/>
      <c r="P32" s="1072"/>
      <c r="Q32" s="1073"/>
    </row>
    <row r="33" spans="1:17" x14ac:dyDescent="0.35">
      <c r="A33" s="1065">
        <v>25</v>
      </c>
      <c r="B33" s="1066" t="s">
        <v>250</v>
      </c>
      <c r="C33" s="1067">
        <v>53.423999999999999</v>
      </c>
      <c r="D33" s="1068">
        <v>27</v>
      </c>
      <c r="E33" s="1067">
        <v>56.894120000000001</v>
      </c>
      <c r="F33" s="1066">
        <v>111.5</v>
      </c>
      <c r="G33" s="1066">
        <v>35.5</v>
      </c>
      <c r="H33" s="1069"/>
      <c r="I33" s="1070"/>
      <c r="J33" s="1070"/>
      <c r="K33" s="1070"/>
      <c r="L33" s="1070"/>
      <c r="M33" s="1071"/>
      <c r="N33" s="1070"/>
      <c r="O33" s="1072"/>
      <c r="P33" s="1072"/>
      <c r="Q33" s="1073"/>
    </row>
    <row r="34" spans="1:17" x14ac:dyDescent="0.35">
      <c r="A34" s="1065">
        <v>26</v>
      </c>
      <c r="B34" s="1066" t="s">
        <v>252</v>
      </c>
      <c r="C34" s="1067">
        <v>55.817999999999998</v>
      </c>
      <c r="D34" s="1068">
        <v>25</v>
      </c>
      <c r="E34" s="1067">
        <v>54.104939999999999</v>
      </c>
      <c r="F34" s="1066">
        <v>119</v>
      </c>
      <c r="G34" s="1066">
        <v>39</v>
      </c>
      <c r="H34" s="1069"/>
      <c r="I34" s="1070"/>
      <c r="J34" s="1070"/>
      <c r="K34" s="1070"/>
      <c r="L34" s="1070"/>
      <c r="M34" s="1071"/>
      <c r="N34" s="1070"/>
      <c r="O34" s="1072"/>
      <c r="P34" s="1072"/>
      <c r="Q34" s="1073"/>
    </row>
    <row r="35" spans="1:17" x14ac:dyDescent="0.35">
      <c r="A35" s="1065">
        <v>27</v>
      </c>
      <c r="B35" s="1066" t="s">
        <v>254</v>
      </c>
      <c r="C35" s="1067">
        <v>46.746000000000002</v>
      </c>
      <c r="D35" s="1068">
        <v>31</v>
      </c>
      <c r="E35" s="1067">
        <v>50.463859999999997</v>
      </c>
      <c r="F35" s="1066">
        <v>122</v>
      </c>
      <c r="G35" s="1066">
        <v>38.5</v>
      </c>
      <c r="H35" s="1069"/>
      <c r="I35" s="1070"/>
      <c r="J35" s="1070"/>
      <c r="K35" s="1070"/>
      <c r="L35" s="1070"/>
      <c r="M35" s="1071"/>
      <c r="N35" s="1070"/>
      <c r="O35" s="1072"/>
      <c r="P35" s="1072"/>
      <c r="Q35" s="1073"/>
    </row>
    <row r="36" spans="1:17" x14ac:dyDescent="0.35">
      <c r="A36" s="1065">
        <v>28</v>
      </c>
      <c r="B36" s="1066" t="s">
        <v>256</v>
      </c>
      <c r="C36" s="1067">
        <v>64.197000000000003</v>
      </c>
      <c r="D36" s="1068">
        <v>15</v>
      </c>
      <c r="E36" s="1067">
        <v>55.96114</v>
      </c>
      <c r="F36" s="1066">
        <v>114</v>
      </c>
      <c r="G36" s="1066">
        <v>35</v>
      </c>
      <c r="H36" s="1069"/>
      <c r="I36" s="1070"/>
      <c r="J36" s="1070"/>
      <c r="K36" s="1070"/>
      <c r="L36" s="1070"/>
      <c r="M36" s="1071"/>
      <c r="N36" s="1070"/>
      <c r="O36" s="1072"/>
      <c r="P36" s="1072"/>
      <c r="Q36" s="1073"/>
    </row>
    <row r="37" spans="1:17" x14ac:dyDescent="0.35">
      <c r="A37" s="1065">
        <v>29</v>
      </c>
      <c r="B37" s="1066" t="s">
        <v>258</v>
      </c>
      <c r="C37" s="1067">
        <v>57.834000000000003</v>
      </c>
      <c r="D37" s="1068">
        <v>23</v>
      </c>
      <c r="E37" s="1067">
        <v>57.151960000000003</v>
      </c>
      <c r="F37" s="1066">
        <v>116</v>
      </c>
      <c r="G37" s="1066">
        <v>37</v>
      </c>
      <c r="H37" s="1069"/>
      <c r="I37" s="1070"/>
      <c r="J37" s="1070"/>
      <c r="K37" s="1070"/>
      <c r="L37" s="1070"/>
      <c r="M37" s="1071"/>
      <c r="N37" s="1070"/>
      <c r="O37" s="1072"/>
      <c r="P37" s="1072"/>
      <c r="Q37" s="1073"/>
    </row>
    <row r="38" spans="1:17" x14ac:dyDescent="0.35">
      <c r="A38" s="1065">
        <v>30</v>
      </c>
      <c r="B38" s="1066" t="s">
        <v>260</v>
      </c>
      <c r="C38" s="1067">
        <v>69.236999999999995</v>
      </c>
      <c r="D38" s="1068">
        <v>8</v>
      </c>
      <c r="E38" s="1067">
        <v>55.02131</v>
      </c>
      <c r="F38" s="1066">
        <v>116</v>
      </c>
      <c r="G38" s="1066">
        <v>34</v>
      </c>
      <c r="H38" s="1069"/>
      <c r="I38" s="1074"/>
      <c r="J38" s="1074"/>
      <c r="K38" s="1074"/>
      <c r="L38" s="1074"/>
      <c r="M38" s="1075"/>
      <c r="N38" s="1074"/>
      <c r="O38" s="1076"/>
      <c r="P38" s="1076"/>
      <c r="Q38" s="1077"/>
    </row>
    <row r="39" spans="1:17" x14ac:dyDescent="0.35">
      <c r="A39" s="1065">
        <v>31</v>
      </c>
      <c r="B39" s="1066" t="s">
        <v>262</v>
      </c>
      <c r="C39" s="1067">
        <v>66.78</v>
      </c>
      <c r="D39" s="1068">
        <v>10</v>
      </c>
      <c r="E39" s="1067">
        <v>54.702030000000001</v>
      </c>
      <c r="F39" s="1066">
        <v>116</v>
      </c>
      <c r="G39" s="1066">
        <v>34</v>
      </c>
      <c r="H39" s="1078"/>
      <c r="I39" s="1079"/>
      <c r="J39" s="1079"/>
      <c r="K39" s="1079"/>
      <c r="L39" s="1079"/>
      <c r="M39" s="1079"/>
      <c r="N39" s="1079"/>
      <c r="O39" s="1079"/>
      <c r="P39" s="1079"/>
      <c r="Q39" s="1079"/>
    </row>
    <row r="40" spans="1:17" x14ac:dyDescent="0.35">
      <c r="A40" s="1065">
        <v>32</v>
      </c>
      <c r="B40" s="1066" t="s">
        <v>263</v>
      </c>
      <c r="C40" s="1067">
        <v>66.906000000000006</v>
      </c>
      <c r="D40" s="1068">
        <v>9</v>
      </c>
      <c r="E40" s="1067">
        <v>52.480150000000002</v>
      </c>
      <c r="F40" s="1066">
        <v>115</v>
      </c>
      <c r="G40" s="1066">
        <v>36</v>
      </c>
      <c r="H40" s="1078"/>
      <c r="I40" s="1079"/>
      <c r="J40" s="1079"/>
      <c r="K40" s="1079"/>
      <c r="L40" s="1079"/>
      <c r="M40" s="1079"/>
      <c r="N40" s="1079"/>
      <c r="O40" s="1079"/>
      <c r="P40" s="1079"/>
      <c r="Q40" s="1079"/>
    </row>
    <row r="41" spans="1:17" x14ac:dyDescent="0.35">
      <c r="A41" s="1065">
        <v>33</v>
      </c>
      <c r="B41" s="1066" t="s">
        <v>264</v>
      </c>
      <c r="C41" s="1067">
        <v>66.275999999999996</v>
      </c>
      <c r="D41" s="1068">
        <v>11</v>
      </c>
      <c r="E41" s="1067">
        <v>56.360900000000001</v>
      </c>
      <c r="F41" s="1066">
        <v>111.5</v>
      </c>
      <c r="G41" s="1066">
        <v>35.5</v>
      </c>
      <c r="H41" s="1078"/>
      <c r="I41" s="1079"/>
      <c r="J41" s="1079"/>
      <c r="K41" s="1079"/>
      <c r="L41" s="1079"/>
      <c r="M41" s="1079"/>
      <c r="N41" s="1079"/>
      <c r="O41" s="1079"/>
      <c r="P41" s="1079"/>
      <c r="Q41" s="1079"/>
    </row>
  </sheetData>
  <mergeCells count="1">
    <mergeCell ref="N5:O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pane ySplit="1" topLeftCell="A2" activePane="bottomLeft" state="frozen"/>
      <selection pane="bottomLeft" activeCell="H2" sqref="H2:H34"/>
    </sheetView>
  </sheetViews>
  <sheetFormatPr defaultColWidth="9.1796875" defaultRowHeight="14.5" x14ac:dyDescent="0.35"/>
  <cols>
    <col min="1" max="1" width="9.1796875" style="839"/>
    <col min="2" max="2" width="21.81640625" style="839" bestFit="1" customWidth="1"/>
    <col min="3" max="4" width="9.1796875" style="839"/>
    <col min="5" max="5" width="11.7265625" style="839" bestFit="1" customWidth="1"/>
    <col min="6" max="6" width="12.1796875" style="839" customWidth="1"/>
    <col min="7" max="7" width="11" style="839" customWidth="1"/>
    <col min="8" max="8" width="11.7265625" style="839" customWidth="1"/>
    <col min="9" max="9" width="10.453125" style="839" customWidth="1"/>
    <col min="10" max="10" width="13.1796875" style="839" bestFit="1" customWidth="1"/>
    <col min="11" max="16384" width="9.1796875" style="839"/>
  </cols>
  <sheetData>
    <row r="1" spans="1:10" ht="43.5" x14ac:dyDescent="0.35">
      <c r="A1" s="970" t="s">
        <v>39</v>
      </c>
      <c r="B1" s="971" t="s">
        <v>13</v>
      </c>
      <c r="C1" s="971" t="s">
        <v>508</v>
      </c>
      <c r="D1" s="971" t="s">
        <v>509</v>
      </c>
      <c r="E1" s="972" t="s">
        <v>510</v>
      </c>
      <c r="F1" s="973" t="s">
        <v>511</v>
      </c>
      <c r="G1" s="973" t="s">
        <v>512</v>
      </c>
      <c r="H1" s="973" t="s">
        <v>513</v>
      </c>
      <c r="I1" s="974" t="s">
        <v>514</v>
      </c>
      <c r="J1" s="975" t="s">
        <v>515</v>
      </c>
    </row>
    <row r="2" spans="1:10" x14ac:dyDescent="0.35">
      <c r="A2" s="976">
        <v>1</v>
      </c>
      <c r="B2" s="977" t="s">
        <v>0</v>
      </c>
      <c r="C2" s="977" t="s">
        <v>3</v>
      </c>
      <c r="D2" s="978">
        <v>42.821892413793115</v>
      </c>
      <c r="E2" s="979">
        <v>86</v>
      </c>
      <c r="F2" s="979">
        <v>5</v>
      </c>
      <c r="G2" s="979">
        <v>0</v>
      </c>
      <c r="H2" s="979">
        <v>6</v>
      </c>
      <c r="I2" s="979">
        <v>34</v>
      </c>
      <c r="J2" s="980"/>
    </row>
    <row r="3" spans="1:10" x14ac:dyDescent="0.35">
      <c r="A3" s="976">
        <v>2</v>
      </c>
      <c r="B3" s="977" t="s">
        <v>27</v>
      </c>
      <c r="C3" s="977" t="s">
        <v>28</v>
      </c>
      <c r="D3" s="978">
        <v>32.203334482758621</v>
      </c>
      <c r="E3" s="979">
        <v>89</v>
      </c>
      <c r="F3" s="979">
        <v>0</v>
      </c>
      <c r="G3" s="979">
        <v>0</v>
      </c>
      <c r="H3" s="979">
        <v>3</v>
      </c>
      <c r="I3" s="979">
        <v>32</v>
      </c>
      <c r="J3" s="980"/>
    </row>
    <row r="4" spans="1:10" x14ac:dyDescent="0.35">
      <c r="A4" s="976">
        <v>3</v>
      </c>
      <c r="B4" s="977" t="s">
        <v>206</v>
      </c>
      <c r="C4" s="977" t="s">
        <v>207</v>
      </c>
      <c r="D4" s="978">
        <v>36.572716551724135</v>
      </c>
      <c r="E4" s="979">
        <v>102</v>
      </c>
      <c r="F4" s="979">
        <v>0</v>
      </c>
      <c r="G4" s="979">
        <v>6</v>
      </c>
      <c r="H4" s="979">
        <v>2</v>
      </c>
      <c r="I4" s="979">
        <v>35</v>
      </c>
      <c r="J4" s="980"/>
    </row>
    <row r="5" spans="1:10" x14ac:dyDescent="0.35">
      <c r="A5" s="981">
        <v>4</v>
      </c>
      <c r="B5" s="947" t="s">
        <v>208</v>
      </c>
      <c r="C5" s="947" t="s">
        <v>209</v>
      </c>
      <c r="D5" s="982">
        <v>36.207378620689703</v>
      </c>
      <c r="E5" s="983">
        <v>102</v>
      </c>
      <c r="F5" s="983">
        <v>2</v>
      </c>
      <c r="G5" s="983">
        <v>3</v>
      </c>
      <c r="H5" s="983">
        <v>2</v>
      </c>
      <c r="I5" s="983">
        <v>30</v>
      </c>
      <c r="J5" s="984" t="s">
        <v>516</v>
      </c>
    </row>
    <row r="6" spans="1:10" x14ac:dyDescent="0.35">
      <c r="A6" s="976">
        <v>5</v>
      </c>
      <c r="B6" s="977" t="s">
        <v>179</v>
      </c>
      <c r="C6" s="977" t="s">
        <v>185</v>
      </c>
      <c r="D6" s="978">
        <v>56.139827586206891</v>
      </c>
      <c r="E6" s="979">
        <v>101</v>
      </c>
      <c r="F6" s="979">
        <v>0</v>
      </c>
      <c r="G6" s="979">
        <v>2</v>
      </c>
      <c r="H6" s="979">
        <v>3</v>
      </c>
      <c r="I6" s="979">
        <v>30</v>
      </c>
      <c r="J6" s="980"/>
    </row>
    <row r="7" spans="1:10" x14ac:dyDescent="0.35">
      <c r="A7" s="976">
        <v>6</v>
      </c>
      <c r="B7" s="977" t="s">
        <v>211</v>
      </c>
      <c r="C7" s="977" t="s">
        <v>212</v>
      </c>
      <c r="D7" s="978">
        <v>40.620041379310344</v>
      </c>
      <c r="E7" s="979">
        <v>101</v>
      </c>
      <c r="F7" s="979">
        <v>0</v>
      </c>
      <c r="G7" s="979">
        <v>2</v>
      </c>
      <c r="H7" s="979">
        <v>0</v>
      </c>
      <c r="I7" s="979">
        <v>27</v>
      </c>
      <c r="J7" s="980"/>
    </row>
    <row r="8" spans="1:10" x14ac:dyDescent="0.35">
      <c r="A8" s="976">
        <v>7</v>
      </c>
      <c r="B8" s="977" t="s">
        <v>213</v>
      </c>
      <c r="C8" s="977" t="s">
        <v>214</v>
      </c>
      <c r="D8" s="978">
        <v>40.642458620689666</v>
      </c>
      <c r="E8" s="979">
        <v>100</v>
      </c>
      <c r="F8" s="979">
        <v>0</v>
      </c>
      <c r="G8" s="979">
        <v>0</v>
      </c>
      <c r="H8" s="979">
        <v>0</v>
      </c>
      <c r="I8" s="979">
        <v>31</v>
      </c>
      <c r="J8" s="980"/>
    </row>
    <row r="9" spans="1:10" x14ac:dyDescent="0.35">
      <c r="A9" s="976">
        <v>8</v>
      </c>
      <c r="B9" s="977" t="s">
        <v>215</v>
      </c>
      <c r="C9" s="977" t="s">
        <v>216</v>
      </c>
      <c r="D9" s="978">
        <v>64.858200000000011</v>
      </c>
      <c r="E9" s="979">
        <v>86</v>
      </c>
      <c r="F9" s="979">
        <v>0</v>
      </c>
      <c r="G9" s="979">
        <v>0</v>
      </c>
      <c r="H9" s="979">
        <v>5</v>
      </c>
      <c r="I9" s="979">
        <v>38</v>
      </c>
      <c r="J9" s="980"/>
    </row>
    <row r="10" spans="1:10" x14ac:dyDescent="0.35">
      <c r="A10" s="976">
        <v>9</v>
      </c>
      <c r="B10" s="977" t="s">
        <v>217</v>
      </c>
      <c r="C10" s="977" t="s">
        <v>218</v>
      </c>
      <c r="D10" s="978">
        <v>37.139337931034483</v>
      </c>
      <c r="E10" s="979">
        <v>88</v>
      </c>
      <c r="F10" s="979">
        <v>0</v>
      </c>
      <c r="G10" s="979">
        <v>0</v>
      </c>
      <c r="H10" s="979">
        <v>5</v>
      </c>
      <c r="I10" s="979">
        <v>32</v>
      </c>
      <c r="J10" s="980"/>
    </row>
    <row r="11" spans="1:10" x14ac:dyDescent="0.35">
      <c r="A11" s="976">
        <v>10</v>
      </c>
      <c r="B11" s="977" t="s">
        <v>219</v>
      </c>
      <c r="C11" s="977" t="s">
        <v>220</v>
      </c>
      <c r="D11" s="978">
        <v>56.435917241379315</v>
      </c>
      <c r="E11" s="979">
        <v>87</v>
      </c>
      <c r="F11" s="979">
        <v>2</v>
      </c>
      <c r="G11" s="979">
        <v>0</v>
      </c>
      <c r="H11" s="979">
        <v>4</v>
      </c>
      <c r="I11" s="979">
        <v>30</v>
      </c>
      <c r="J11" s="980"/>
    </row>
    <row r="12" spans="1:10" x14ac:dyDescent="0.35">
      <c r="A12" s="976">
        <v>11</v>
      </c>
      <c r="B12" s="977" t="s">
        <v>221</v>
      </c>
      <c r="C12" s="977" t="s">
        <v>222</v>
      </c>
      <c r="D12" s="978">
        <v>44.531542758620688</v>
      </c>
      <c r="E12" s="979">
        <v>99</v>
      </c>
      <c r="F12" s="979">
        <v>5</v>
      </c>
      <c r="G12" s="979">
        <v>0</v>
      </c>
      <c r="H12" s="979">
        <v>0</v>
      </c>
      <c r="I12" s="979">
        <v>31</v>
      </c>
      <c r="J12" s="980"/>
    </row>
    <row r="13" spans="1:10" x14ac:dyDescent="0.35">
      <c r="A13" s="976">
        <v>12</v>
      </c>
      <c r="B13" s="977" t="s">
        <v>223</v>
      </c>
      <c r="C13" s="977" t="s">
        <v>224</v>
      </c>
      <c r="D13" s="978">
        <v>51.559655172413798</v>
      </c>
      <c r="E13" s="979">
        <v>89</v>
      </c>
      <c r="F13" s="979">
        <v>3</v>
      </c>
      <c r="G13" s="979">
        <v>0</v>
      </c>
      <c r="H13" s="979">
        <v>3</v>
      </c>
      <c r="I13" s="979">
        <v>30</v>
      </c>
      <c r="J13" s="980"/>
    </row>
    <row r="14" spans="1:10" x14ac:dyDescent="0.35">
      <c r="A14" s="976">
        <v>13</v>
      </c>
      <c r="B14" s="977" t="s">
        <v>225</v>
      </c>
      <c r="C14" s="977" t="s">
        <v>226</v>
      </c>
      <c r="D14" s="978">
        <v>31.122868965517245</v>
      </c>
      <c r="E14" s="979">
        <v>93</v>
      </c>
      <c r="F14" s="979">
        <v>0</v>
      </c>
      <c r="G14" s="979">
        <v>0</v>
      </c>
      <c r="H14" s="979">
        <v>3</v>
      </c>
      <c r="I14" s="979">
        <v>31</v>
      </c>
      <c r="J14" s="980"/>
    </row>
    <row r="15" spans="1:10" x14ac:dyDescent="0.35">
      <c r="A15" s="981">
        <v>14</v>
      </c>
      <c r="B15" s="947" t="s">
        <v>227</v>
      </c>
      <c r="C15" s="947" t="s">
        <v>228</v>
      </c>
      <c r="D15" s="982"/>
      <c r="E15" s="983">
        <v>104</v>
      </c>
      <c r="F15" s="983">
        <v>0</v>
      </c>
      <c r="G15" s="983">
        <v>0</v>
      </c>
      <c r="H15" s="983">
        <v>0</v>
      </c>
      <c r="I15" s="983">
        <v>34</v>
      </c>
      <c r="J15" s="984" t="s">
        <v>516</v>
      </c>
    </row>
    <row r="16" spans="1:10" x14ac:dyDescent="0.35">
      <c r="A16" s="976">
        <v>15</v>
      </c>
      <c r="B16" s="977" t="s">
        <v>229</v>
      </c>
      <c r="C16" s="977" t="s">
        <v>230</v>
      </c>
      <c r="D16" s="978">
        <v>32.607277241379315</v>
      </c>
      <c r="E16" s="979">
        <v>99</v>
      </c>
      <c r="F16" s="979">
        <v>0</v>
      </c>
      <c r="G16" s="979">
        <v>3</v>
      </c>
      <c r="H16" s="979">
        <v>3</v>
      </c>
      <c r="I16" s="979">
        <v>34</v>
      </c>
      <c r="J16" s="980"/>
    </row>
    <row r="17" spans="1:10" x14ac:dyDescent="0.35">
      <c r="A17" s="981">
        <v>16</v>
      </c>
      <c r="B17" s="947" t="s">
        <v>231</v>
      </c>
      <c r="C17" s="947" t="s">
        <v>232</v>
      </c>
      <c r="D17" s="982"/>
      <c r="E17" s="983"/>
      <c r="F17" s="983">
        <v>7</v>
      </c>
      <c r="G17" s="983">
        <v>0</v>
      </c>
      <c r="H17" s="983">
        <v>0</v>
      </c>
      <c r="I17" s="983">
        <v>27</v>
      </c>
      <c r="J17" s="984" t="s">
        <v>517</v>
      </c>
    </row>
    <row r="18" spans="1:10" x14ac:dyDescent="0.35">
      <c r="A18" s="976">
        <v>17</v>
      </c>
      <c r="B18" s="977" t="s">
        <v>233</v>
      </c>
      <c r="C18" s="977" t="s">
        <v>234</v>
      </c>
      <c r="D18" s="978">
        <v>60.207862758620692</v>
      </c>
      <c r="E18" s="979">
        <v>99</v>
      </c>
      <c r="F18" s="979">
        <v>0</v>
      </c>
      <c r="G18" s="979">
        <v>5</v>
      </c>
      <c r="H18" s="979">
        <v>0</v>
      </c>
      <c r="I18" s="979">
        <v>31</v>
      </c>
      <c r="J18" s="980"/>
    </row>
    <row r="19" spans="1:10" x14ac:dyDescent="0.35">
      <c r="A19" s="976">
        <v>18</v>
      </c>
      <c r="B19" s="977" t="s">
        <v>235</v>
      </c>
      <c r="C19" s="977" t="s">
        <v>236</v>
      </c>
      <c r="D19" s="978">
        <v>65.019103448275843</v>
      </c>
      <c r="E19" s="979">
        <v>91</v>
      </c>
      <c r="F19" s="979">
        <v>0</v>
      </c>
      <c r="G19" s="979">
        <v>1</v>
      </c>
      <c r="H19" s="979">
        <v>2</v>
      </c>
      <c r="I19" s="979">
        <v>27</v>
      </c>
      <c r="J19" s="980"/>
    </row>
    <row r="20" spans="1:10" x14ac:dyDescent="0.35">
      <c r="A20" s="976">
        <v>19</v>
      </c>
      <c r="B20" s="977" t="s">
        <v>237</v>
      </c>
      <c r="C20" s="977" t="s">
        <v>238</v>
      </c>
      <c r="D20" s="978">
        <v>59.25907862068965</v>
      </c>
      <c r="E20" s="979">
        <v>88</v>
      </c>
      <c r="F20" s="979">
        <v>0</v>
      </c>
      <c r="G20" s="979">
        <v>0</v>
      </c>
      <c r="H20" s="979">
        <v>2</v>
      </c>
      <c r="I20" s="979">
        <v>27</v>
      </c>
      <c r="J20" s="980"/>
    </row>
    <row r="21" spans="1:10" x14ac:dyDescent="0.35">
      <c r="A21" s="981">
        <v>20</v>
      </c>
      <c r="B21" s="947" t="s">
        <v>239</v>
      </c>
      <c r="C21" s="947" t="s">
        <v>240</v>
      </c>
      <c r="D21" s="982"/>
      <c r="E21" s="983"/>
      <c r="F21" s="983">
        <v>6</v>
      </c>
      <c r="G21" s="983">
        <v>7</v>
      </c>
      <c r="H21" s="983">
        <v>0</v>
      </c>
      <c r="I21" s="983">
        <v>28</v>
      </c>
      <c r="J21" s="984" t="s">
        <v>517</v>
      </c>
    </row>
    <row r="22" spans="1:10" x14ac:dyDescent="0.35">
      <c r="A22" s="981">
        <v>21</v>
      </c>
      <c r="B22" s="947" t="s">
        <v>242</v>
      </c>
      <c r="C22" s="947" t="s">
        <v>243</v>
      </c>
      <c r="D22" s="982"/>
      <c r="E22" s="983"/>
      <c r="F22" s="983">
        <v>0</v>
      </c>
      <c r="G22" s="983">
        <v>4</v>
      </c>
      <c r="H22" s="983">
        <v>0</v>
      </c>
      <c r="I22" s="983">
        <v>32</v>
      </c>
      <c r="J22" s="984" t="s">
        <v>517</v>
      </c>
    </row>
    <row r="23" spans="1:10" x14ac:dyDescent="0.35">
      <c r="A23" s="981">
        <v>22</v>
      </c>
      <c r="B23" s="947" t="s">
        <v>244</v>
      </c>
      <c r="C23" s="947" t="s">
        <v>245</v>
      </c>
      <c r="D23" s="982"/>
      <c r="E23" s="983"/>
      <c r="F23" s="983">
        <v>0</v>
      </c>
      <c r="G23" s="983">
        <v>6</v>
      </c>
      <c r="H23" s="983">
        <v>0</v>
      </c>
      <c r="I23" s="983">
        <v>24</v>
      </c>
      <c r="J23" s="984" t="s">
        <v>517</v>
      </c>
    </row>
    <row r="24" spans="1:10" x14ac:dyDescent="0.35">
      <c r="A24" s="976">
        <v>23</v>
      </c>
      <c r="B24" s="977" t="s">
        <v>246</v>
      </c>
      <c r="C24" s="977" t="s">
        <v>247</v>
      </c>
      <c r="D24" s="978">
        <v>54.22280068965518</v>
      </c>
      <c r="E24" s="979">
        <v>89</v>
      </c>
      <c r="F24" s="979">
        <v>0</v>
      </c>
      <c r="G24" s="979">
        <v>0</v>
      </c>
      <c r="H24" s="979">
        <v>2</v>
      </c>
      <c r="I24" s="979">
        <v>30</v>
      </c>
      <c r="J24" s="980"/>
    </row>
    <row r="25" spans="1:10" x14ac:dyDescent="0.35">
      <c r="A25" s="976">
        <v>24</v>
      </c>
      <c r="B25" s="977" t="s">
        <v>248</v>
      </c>
      <c r="C25" s="977" t="s">
        <v>249</v>
      </c>
      <c r="D25" s="978">
        <v>55.210957241379305</v>
      </c>
      <c r="E25" s="979">
        <v>88</v>
      </c>
      <c r="F25" s="979">
        <v>3</v>
      </c>
      <c r="G25" s="979">
        <v>0</v>
      </c>
      <c r="H25" s="979">
        <v>4</v>
      </c>
      <c r="I25" s="979">
        <v>29</v>
      </c>
      <c r="J25" s="980"/>
    </row>
    <row r="26" spans="1:10" x14ac:dyDescent="0.35">
      <c r="A26" s="976">
        <v>25</v>
      </c>
      <c r="B26" s="977" t="s">
        <v>250</v>
      </c>
      <c r="C26" s="977" t="s">
        <v>251</v>
      </c>
      <c r="D26" s="978">
        <v>51.475903448275865</v>
      </c>
      <c r="E26" s="979">
        <v>100</v>
      </c>
      <c r="F26" s="979">
        <v>0</v>
      </c>
      <c r="G26" s="979">
        <v>1</v>
      </c>
      <c r="H26" s="979">
        <v>0</v>
      </c>
      <c r="I26" s="979">
        <v>30</v>
      </c>
      <c r="J26" s="980"/>
    </row>
    <row r="27" spans="1:10" x14ac:dyDescent="0.35">
      <c r="A27" s="976">
        <v>26</v>
      </c>
      <c r="B27" s="977" t="s">
        <v>252</v>
      </c>
      <c r="C27" s="977" t="s">
        <v>253</v>
      </c>
      <c r="D27" s="978">
        <v>31.344788275862072</v>
      </c>
      <c r="E27" s="979">
        <v>98</v>
      </c>
      <c r="F27" s="979">
        <v>0</v>
      </c>
      <c r="G27" s="979">
        <v>2</v>
      </c>
      <c r="H27" s="979">
        <v>0</v>
      </c>
      <c r="I27" s="979">
        <v>34</v>
      </c>
      <c r="J27" s="980"/>
    </row>
    <row r="28" spans="1:10" x14ac:dyDescent="0.35">
      <c r="A28" s="981">
        <v>27</v>
      </c>
      <c r="B28" s="947" t="s">
        <v>254</v>
      </c>
      <c r="C28" s="947" t="s">
        <v>255</v>
      </c>
      <c r="D28" s="982"/>
      <c r="E28" s="983"/>
      <c r="F28" s="983">
        <v>6</v>
      </c>
      <c r="G28" s="983">
        <v>4</v>
      </c>
      <c r="H28" s="983">
        <v>4</v>
      </c>
      <c r="I28" s="983">
        <v>27</v>
      </c>
      <c r="J28" s="984" t="s">
        <v>517</v>
      </c>
    </row>
    <row r="29" spans="1:10" x14ac:dyDescent="0.35">
      <c r="A29" s="976">
        <v>28</v>
      </c>
      <c r="B29" s="977" t="s">
        <v>256</v>
      </c>
      <c r="C29" s="977" t="s">
        <v>257</v>
      </c>
      <c r="D29" s="978">
        <v>45.613942758620688</v>
      </c>
      <c r="E29" s="979">
        <v>88</v>
      </c>
      <c r="F29" s="979">
        <v>0</v>
      </c>
      <c r="G29" s="979">
        <v>0</v>
      </c>
      <c r="H29" s="979">
        <v>3</v>
      </c>
      <c r="I29" s="979">
        <v>38</v>
      </c>
      <c r="J29" s="980"/>
    </row>
    <row r="30" spans="1:10" x14ac:dyDescent="0.35">
      <c r="A30" s="976">
        <v>29</v>
      </c>
      <c r="B30" s="977" t="s">
        <v>258</v>
      </c>
      <c r="C30" s="977" t="s">
        <v>259</v>
      </c>
      <c r="D30" s="978">
        <v>45.491933793103442</v>
      </c>
      <c r="E30" s="979">
        <v>91</v>
      </c>
      <c r="F30" s="979">
        <v>0</v>
      </c>
      <c r="G30" s="979">
        <v>0</v>
      </c>
      <c r="H30" s="979">
        <v>3</v>
      </c>
      <c r="I30" s="979">
        <v>33</v>
      </c>
      <c r="J30" s="980"/>
    </row>
    <row r="31" spans="1:10" x14ac:dyDescent="0.35">
      <c r="A31" s="976">
        <v>30</v>
      </c>
      <c r="B31" s="977" t="s">
        <v>260</v>
      </c>
      <c r="C31" s="977" t="s">
        <v>186</v>
      </c>
      <c r="D31" s="978">
        <v>55.867862068965522</v>
      </c>
      <c r="E31" s="979">
        <v>90</v>
      </c>
      <c r="F31" s="979">
        <v>0</v>
      </c>
      <c r="G31" s="979">
        <v>0</v>
      </c>
      <c r="H31" s="979">
        <v>2</v>
      </c>
      <c r="I31" s="979">
        <v>28</v>
      </c>
      <c r="J31" s="980"/>
    </row>
    <row r="32" spans="1:10" x14ac:dyDescent="0.35">
      <c r="A32" s="976">
        <v>31</v>
      </c>
      <c r="B32" s="977" t="s">
        <v>262</v>
      </c>
      <c r="C32" s="977" t="s">
        <v>186</v>
      </c>
      <c r="D32" s="978">
        <v>58.364937931034476</v>
      </c>
      <c r="E32" s="979">
        <v>93</v>
      </c>
      <c r="F32" s="979">
        <v>0</v>
      </c>
      <c r="G32" s="979">
        <v>0</v>
      </c>
      <c r="H32" s="979">
        <v>2</v>
      </c>
      <c r="I32" s="979">
        <v>28</v>
      </c>
      <c r="J32" s="980"/>
    </row>
    <row r="33" spans="1:10" x14ac:dyDescent="0.35">
      <c r="A33" s="976">
        <v>32</v>
      </c>
      <c r="B33" s="977" t="s">
        <v>263</v>
      </c>
      <c r="C33" s="977" t="s">
        <v>186</v>
      </c>
      <c r="D33" s="978">
        <v>44.655691034482764</v>
      </c>
      <c r="E33" s="979">
        <v>93</v>
      </c>
      <c r="F33" s="979">
        <v>0</v>
      </c>
      <c r="G33" s="979">
        <v>0</v>
      </c>
      <c r="H33" s="979">
        <v>2</v>
      </c>
      <c r="I33" s="979">
        <v>33</v>
      </c>
      <c r="J33" s="980"/>
    </row>
    <row r="34" spans="1:10" ht="15" thickBot="1" x14ac:dyDescent="0.4">
      <c r="A34" s="985">
        <v>33</v>
      </c>
      <c r="B34" s="986" t="s">
        <v>264</v>
      </c>
      <c r="C34" s="986" t="s">
        <v>265</v>
      </c>
      <c r="D34" s="987">
        <v>46.757768275862063</v>
      </c>
      <c r="E34" s="988">
        <v>87</v>
      </c>
      <c r="F34" s="988">
        <v>0</v>
      </c>
      <c r="G34" s="988">
        <v>0</v>
      </c>
      <c r="H34" s="988">
        <v>2</v>
      </c>
      <c r="I34" s="988">
        <v>29</v>
      </c>
      <c r="J34" s="989"/>
    </row>
    <row r="35" spans="1:10" x14ac:dyDescent="0.35">
      <c r="A35" s="957"/>
      <c r="B35" s="958"/>
      <c r="C35" s="958"/>
      <c r="D35" s="958"/>
      <c r="E35" s="958"/>
      <c r="F35" s="958"/>
      <c r="G35" s="958"/>
      <c r="H35" s="958"/>
      <c r="I35" s="958"/>
      <c r="J35" s="961"/>
    </row>
    <row r="36" spans="1:10" ht="15" thickBot="1" x14ac:dyDescent="0.4">
      <c r="A36" s="990" t="s">
        <v>166</v>
      </c>
      <c r="B36" s="991"/>
      <c r="C36" s="991"/>
      <c r="D36" s="992">
        <v>47.294632567049803</v>
      </c>
      <c r="E36" s="992">
        <v>93.607142857142861</v>
      </c>
      <c r="F36" s="992">
        <v>1.1818181818181819</v>
      </c>
      <c r="G36" s="992">
        <v>1.393939393939394</v>
      </c>
      <c r="H36" s="992">
        <v>2.0303030303030303</v>
      </c>
      <c r="I36" s="992">
        <v>30.727272727272727</v>
      </c>
      <c r="J36" s="993"/>
    </row>
  </sheetData>
  <autoFilter ref="A1:J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opLeftCell="A24" workbookViewId="0">
      <selection activeCell="H34" sqref="H2:H34"/>
    </sheetView>
  </sheetViews>
  <sheetFormatPr defaultColWidth="9.1796875" defaultRowHeight="14.5" x14ac:dyDescent="0.35"/>
  <cols>
    <col min="1" max="1" width="9.26953125" style="838" bestFit="1" customWidth="1"/>
    <col min="2" max="2" width="21.81640625" style="838" bestFit="1" customWidth="1"/>
    <col min="3" max="3" width="17.81640625" style="838" customWidth="1"/>
    <col min="4" max="4" width="10.26953125" style="838" customWidth="1"/>
    <col min="5" max="5" width="9" style="838" customWidth="1"/>
    <col min="6" max="6" width="9.54296875" style="838" customWidth="1"/>
    <col min="7" max="7" width="9.1796875" style="838"/>
    <col min="8" max="8" width="7" style="838" customWidth="1"/>
    <col min="9" max="16384" width="9.1796875" style="838"/>
  </cols>
  <sheetData>
    <row r="1" spans="1:8" s="937" customFormat="1" ht="43.5" x14ac:dyDescent="0.25">
      <c r="A1" s="932" t="s">
        <v>500</v>
      </c>
      <c r="B1" s="933" t="s">
        <v>501</v>
      </c>
      <c r="C1" s="934" t="s">
        <v>178</v>
      </c>
      <c r="D1" s="934" t="s">
        <v>502</v>
      </c>
      <c r="E1" s="934" t="s">
        <v>503</v>
      </c>
      <c r="F1" s="934" t="s">
        <v>504</v>
      </c>
      <c r="G1" s="935" t="s">
        <v>505</v>
      </c>
      <c r="H1" s="936" t="s">
        <v>506</v>
      </c>
    </row>
    <row r="2" spans="1:8" x14ac:dyDescent="0.35">
      <c r="A2" s="938">
        <v>1</v>
      </c>
      <c r="B2" s="939" t="s">
        <v>0</v>
      </c>
      <c r="C2" s="939" t="s">
        <v>3</v>
      </c>
      <c r="D2" s="940">
        <v>68.650000000000006</v>
      </c>
      <c r="E2" s="940">
        <v>49</v>
      </c>
      <c r="F2" s="941">
        <v>89</v>
      </c>
      <c r="G2" s="942">
        <v>0</v>
      </c>
      <c r="H2" s="943">
        <v>3</v>
      </c>
    </row>
    <row r="3" spans="1:8" x14ac:dyDescent="0.35">
      <c r="A3" s="938">
        <v>2</v>
      </c>
      <c r="B3" s="939" t="s">
        <v>27</v>
      </c>
      <c r="C3" s="939" t="s">
        <v>28</v>
      </c>
      <c r="D3" s="940">
        <v>62.75</v>
      </c>
      <c r="E3" s="940">
        <v>53.85</v>
      </c>
      <c r="F3" s="941">
        <v>88</v>
      </c>
      <c r="G3" s="942">
        <v>0</v>
      </c>
      <c r="H3" s="943">
        <v>0</v>
      </c>
    </row>
    <row r="4" spans="1:8" x14ac:dyDescent="0.35">
      <c r="A4" s="938">
        <v>3</v>
      </c>
      <c r="B4" s="939" t="s">
        <v>206</v>
      </c>
      <c r="C4" s="939" t="s">
        <v>207</v>
      </c>
      <c r="D4" s="940">
        <v>53.9</v>
      </c>
      <c r="E4" s="940">
        <v>43.65</v>
      </c>
      <c r="F4" s="941">
        <v>105.5</v>
      </c>
      <c r="G4" s="942">
        <v>0</v>
      </c>
      <c r="H4" s="943">
        <v>0</v>
      </c>
    </row>
    <row r="5" spans="1:8" x14ac:dyDescent="0.35">
      <c r="A5" s="938">
        <v>4</v>
      </c>
      <c r="B5" s="939" t="s">
        <v>208</v>
      </c>
      <c r="C5" s="939" t="s">
        <v>209</v>
      </c>
      <c r="D5" s="940">
        <v>60.3</v>
      </c>
      <c r="E5" s="940">
        <v>48.85</v>
      </c>
      <c r="F5" s="941">
        <v>107.5</v>
      </c>
      <c r="G5" s="942">
        <v>0</v>
      </c>
      <c r="H5" s="943">
        <v>0</v>
      </c>
    </row>
    <row r="6" spans="1:8" x14ac:dyDescent="0.35">
      <c r="A6" s="938">
        <v>5</v>
      </c>
      <c r="B6" s="939" t="s">
        <v>179</v>
      </c>
      <c r="C6" s="939" t="s">
        <v>185</v>
      </c>
      <c r="D6" s="940">
        <v>79.05</v>
      </c>
      <c r="E6" s="940">
        <v>51.85</v>
      </c>
      <c r="F6" s="941">
        <v>94.5</v>
      </c>
      <c r="G6" s="942">
        <v>0</v>
      </c>
      <c r="H6" s="943">
        <v>3</v>
      </c>
    </row>
    <row r="7" spans="1:8" x14ac:dyDescent="0.35">
      <c r="A7" s="938">
        <v>6</v>
      </c>
      <c r="B7" s="939" t="s">
        <v>211</v>
      </c>
      <c r="C7" s="939" t="s">
        <v>212</v>
      </c>
      <c r="D7" s="940">
        <v>58.8</v>
      </c>
      <c r="E7" s="940">
        <v>54.9</v>
      </c>
      <c r="F7" s="941">
        <v>98.5</v>
      </c>
      <c r="G7" s="942">
        <v>0</v>
      </c>
      <c r="H7" s="943">
        <v>1</v>
      </c>
    </row>
    <row r="8" spans="1:8" x14ac:dyDescent="0.35">
      <c r="A8" s="938">
        <v>7</v>
      </c>
      <c r="B8" s="939" t="s">
        <v>213</v>
      </c>
      <c r="C8" s="939" t="s">
        <v>214</v>
      </c>
      <c r="D8" s="940">
        <v>64.650000000000006</v>
      </c>
      <c r="E8" s="940">
        <v>51.75</v>
      </c>
      <c r="F8" s="941">
        <v>103</v>
      </c>
      <c r="G8" s="942">
        <v>0</v>
      </c>
      <c r="H8" s="943">
        <v>0</v>
      </c>
    </row>
    <row r="9" spans="1:8" x14ac:dyDescent="0.35">
      <c r="A9" s="938">
        <v>8</v>
      </c>
      <c r="B9" s="939" t="s">
        <v>215</v>
      </c>
      <c r="C9" s="939" t="s">
        <v>216</v>
      </c>
      <c r="D9" s="940">
        <v>75.55</v>
      </c>
      <c r="E9" s="940">
        <v>52.45</v>
      </c>
      <c r="F9" s="941">
        <v>89</v>
      </c>
      <c r="G9" s="942">
        <v>0</v>
      </c>
      <c r="H9" s="943">
        <v>0</v>
      </c>
    </row>
    <row r="10" spans="1:8" x14ac:dyDescent="0.35">
      <c r="A10" s="938">
        <v>9</v>
      </c>
      <c r="B10" s="939" t="s">
        <v>217</v>
      </c>
      <c r="C10" s="939" t="s">
        <v>218</v>
      </c>
      <c r="D10" s="940">
        <v>61.85</v>
      </c>
      <c r="E10" s="940">
        <v>46.2</v>
      </c>
      <c r="F10" s="941">
        <v>86</v>
      </c>
      <c r="G10" s="942">
        <v>0</v>
      </c>
      <c r="H10" s="943">
        <v>0</v>
      </c>
    </row>
    <row r="11" spans="1:8" x14ac:dyDescent="0.35">
      <c r="A11" s="938">
        <v>10</v>
      </c>
      <c r="B11" s="939" t="s">
        <v>219</v>
      </c>
      <c r="C11" s="939" t="s">
        <v>220</v>
      </c>
      <c r="D11" s="940">
        <v>73</v>
      </c>
      <c r="E11" s="940">
        <v>52.15</v>
      </c>
      <c r="F11" s="941">
        <v>90</v>
      </c>
      <c r="G11" s="942">
        <v>0</v>
      </c>
      <c r="H11" s="943">
        <v>0</v>
      </c>
    </row>
    <row r="12" spans="1:8" x14ac:dyDescent="0.35">
      <c r="A12" s="938">
        <v>11</v>
      </c>
      <c r="B12" s="939" t="s">
        <v>221</v>
      </c>
      <c r="C12" s="939" t="s">
        <v>222</v>
      </c>
      <c r="D12" s="940">
        <v>71.900000000000006</v>
      </c>
      <c r="E12" s="940">
        <v>50.65</v>
      </c>
      <c r="F12" s="941">
        <v>95</v>
      </c>
      <c r="G12" s="942">
        <v>0</v>
      </c>
      <c r="H12" s="943">
        <v>0</v>
      </c>
    </row>
    <row r="13" spans="1:8" x14ac:dyDescent="0.35">
      <c r="A13" s="938">
        <v>12</v>
      </c>
      <c r="B13" s="939" t="s">
        <v>223</v>
      </c>
      <c r="C13" s="939" t="s">
        <v>224</v>
      </c>
      <c r="D13" s="940">
        <v>87.85</v>
      </c>
      <c r="E13" s="940">
        <v>53.2</v>
      </c>
      <c r="F13" s="941">
        <v>89.5</v>
      </c>
      <c r="G13" s="942">
        <v>0</v>
      </c>
      <c r="H13" s="943">
        <v>0</v>
      </c>
    </row>
    <row r="14" spans="1:8" x14ac:dyDescent="0.35">
      <c r="A14" s="938">
        <v>13</v>
      </c>
      <c r="B14" s="939" t="s">
        <v>225</v>
      </c>
      <c r="C14" s="939" t="s">
        <v>226</v>
      </c>
      <c r="D14" s="940">
        <v>68.95</v>
      </c>
      <c r="E14" s="940">
        <v>53.35</v>
      </c>
      <c r="F14" s="941">
        <v>91</v>
      </c>
      <c r="G14" s="942">
        <v>0</v>
      </c>
      <c r="H14" s="943">
        <v>0</v>
      </c>
    </row>
    <row r="15" spans="1:8" x14ac:dyDescent="0.35">
      <c r="A15" s="938">
        <v>14</v>
      </c>
      <c r="B15" s="939" t="s">
        <v>227</v>
      </c>
      <c r="C15" s="939" t="s">
        <v>228</v>
      </c>
      <c r="D15" s="940">
        <v>59.5</v>
      </c>
      <c r="E15" s="940">
        <v>49.15</v>
      </c>
      <c r="F15" s="941">
        <v>104.5</v>
      </c>
      <c r="G15" s="942">
        <v>0</v>
      </c>
      <c r="H15" s="943">
        <v>0</v>
      </c>
    </row>
    <row r="16" spans="1:8" x14ac:dyDescent="0.35">
      <c r="A16" s="938">
        <v>15</v>
      </c>
      <c r="B16" s="939" t="s">
        <v>229</v>
      </c>
      <c r="C16" s="939" t="s">
        <v>230</v>
      </c>
      <c r="D16" s="940">
        <v>64.349999999999994</v>
      </c>
      <c r="E16" s="940">
        <v>51.8</v>
      </c>
      <c r="F16" s="941">
        <v>96</v>
      </c>
      <c r="G16" s="942">
        <v>0</v>
      </c>
      <c r="H16" s="943">
        <v>0</v>
      </c>
    </row>
    <row r="17" spans="1:8" x14ac:dyDescent="0.35">
      <c r="A17" s="938">
        <v>16</v>
      </c>
      <c r="B17" s="939" t="s">
        <v>231</v>
      </c>
      <c r="C17" s="939" t="s">
        <v>232</v>
      </c>
      <c r="D17" s="940">
        <v>54.65</v>
      </c>
      <c r="E17" s="940">
        <v>48</v>
      </c>
      <c r="F17" s="941">
        <v>108</v>
      </c>
      <c r="G17" s="942">
        <v>0</v>
      </c>
      <c r="H17" s="943">
        <v>0</v>
      </c>
    </row>
    <row r="18" spans="1:8" x14ac:dyDescent="0.35">
      <c r="A18" s="938">
        <v>17</v>
      </c>
      <c r="B18" s="939" t="s">
        <v>233</v>
      </c>
      <c r="C18" s="939" t="s">
        <v>234</v>
      </c>
      <c r="D18" s="940">
        <v>71.2</v>
      </c>
      <c r="E18" s="940">
        <v>49.35</v>
      </c>
      <c r="F18" s="941">
        <v>97.5</v>
      </c>
      <c r="G18" s="942">
        <v>0</v>
      </c>
      <c r="H18" s="943">
        <v>0</v>
      </c>
    </row>
    <row r="19" spans="1:8" x14ac:dyDescent="0.35">
      <c r="A19" s="938">
        <v>18</v>
      </c>
      <c r="B19" s="939" t="s">
        <v>235</v>
      </c>
      <c r="C19" s="939" t="s">
        <v>236</v>
      </c>
      <c r="D19" s="940">
        <v>77.650000000000006</v>
      </c>
      <c r="E19" s="940">
        <v>53.6</v>
      </c>
      <c r="F19" s="941">
        <v>92</v>
      </c>
      <c r="G19" s="942">
        <v>0</v>
      </c>
      <c r="H19" s="943">
        <v>0</v>
      </c>
    </row>
    <row r="20" spans="1:8" x14ac:dyDescent="0.35">
      <c r="A20" s="938">
        <v>19</v>
      </c>
      <c r="B20" s="939" t="s">
        <v>237</v>
      </c>
      <c r="C20" s="939" t="s">
        <v>238</v>
      </c>
      <c r="D20" s="940">
        <v>91.35</v>
      </c>
      <c r="E20" s="940">
        <v>51.7</v>
      </c>
      <c r="F20" s="941">
        <v>91</v>
      </c>
      <c r="G20" s="942">
        <v>0</v>
      </c>
      <c r="H20" s="943">
        <v>0</v>
      </c>
    </row>
    <row r="21" spans="1:8" x14ac:dyDescent="0.35">
      <c r="A21" s="944">
        <v>20</v>
      </c>
      <c r="B21" s="945" t="s">
        <v>239</v>
      </c>
      <c r="C21" s="945" t="s">
        <v>240</v>
      </c>
      <c r="D21" s="946">
        <v>38.85</v>
      </c>
      <c r="E21" s="947"/>
      <c r="F21" s="948">
        <v>104</v>
      </c>
      <c r="G21" s="949">
        <v>0</v>
      </c>
      <c r="H21" s="950">
        <v>4</v>
      </c>
    </row>
    <row r="22" spans="1:8" x14ac:dyDescent="0.35">
      <c r="A22" s="944">
        <v>21</v>
      </c>
      <c r="B22" s="945" t="s">
        <v>242</v>
      </c>
      <c r="C22" s="945" t="s">
        <v>243</v>
      </c>
      <c r="D22" s="946">
        <v>28.15</v>
      </c>
      <c r="E22" s="947"/>
      <c r="F22" s="947"/>
      <c r="G22" s="949">
        <v>5</v>
      </c>
      <c r="H22" s="950">
        <v>5</v>
      </c>
    </row>
    <row r="23" spans="1:8" x14ac:dyDescent="0.35">
      <c r="A23" s="944">
        <v>22</v>
      </c>
      <c r="B23" s="945" t="s">
        <v>244</v>
      </c>
      <c r="C23" s="945" t="s">
        <v>245</v>
      </c>
      <c r="D23" s="946">
        <v>31.85</v>
      </c>
      <c r="E23" s="947"/>
      <c r="F23" s="947"/>
      <c r="G23" s="949">
        <v>0</v>
      </c>
      <c r="H23" s="950">
        <v>0</v>
      </c>
    </row>
    <row r="24" spans="1:8" x14ac:dyDescent="0.35">
      <c r="A24" s="938">
        <v>23</v>
      </c>
      <c r="B24" s="939" t="s">
        <v>246</v>
      </c>
      <c r="C24" s="939" t="s">
        <v>247</v>
      </c>
      <c r="D24" s="940">
        <v>61.4</v>
      </c>
      <c r="E24" s="940">
        <v>51.25</v>
      </c>
      <c r="F24" s="941">
        <v>90.5</v>
      </c>
      <c r="G24" s="942">
        <v>0</v>
      </c>
      <c r="H24" s="943">
        <v>0</v>
      </c>
    </row>
    <row r="25" spans="1:8" x14ac:dyDescent="0.35">
      <c r="A25" s="938">
        <v>24</v>
      </c>
      <c r="B25" s="939" t="s">
        <v>248</v>
      </c>
      <c r="C25" s="939" t="s">
        <v>249</v>
      </c>
      <c r="D25" s="940">
        <v>59.65</v>
      </c>
      <c r="E25" s="940">
        <v>52.1</v>
      </c>
      <c r="F25" s="941">
        <v>89</v>
      </c>
      <c r="G25" s="942">
        <v>0</v>
      </c>
      <c r="H25" s="943">
        <v>0</v>
      </c>
    </row>
    <row r="26" spans="1:8" x14ac:dyDescent="0.35">
      <c r="A26" s="938">
        <v>25</v>
      </c>
      <c r="B26" s="939" t="s">
        <v>250</v>
      </c>
      <c r="C26" s="939" t="s">
        <v>251</v>
      </c>
      <c r="D26" s="940">
        <v>69.7</v>
      </c>
      <c r="E26" s="940">
        <v>55.05</v>
      </c>
      <c r="F26" s="941">
        <v>93.5</v>
      </c>
      <c r="G26" s="942">
        <v>0</v>
      </c>
      <c r="H26" s="943">
        <v>0</v>
      </c>
    </row>
    <row r="27" spans="1:8" x14ac:dyDescent="0.35">
      <c r="A27" s="938">
        <v>26</v>
      </c>
      <c r="B27" s="939" t="s">
        <v>252</v>
      </c>
      <c r="C27" s="939" t="s">
        <v>253</v>
      </c>
      <c r="D27" s="940">
        <v>57.1</v>
      </c>
      <c r="E27" s="940">
        <v>47.9</v>
      </c>
      <c r="F27" s="941">
        <v>100</v>
      </c>
      <c r="G27" s="942">
        <v>0</v>
      </c>
      <c r="H27" s="943">
        <v>0</v>
      </c>
    </row>
    <row r="28" spans="1:8" x14ac:dyDescent="0.35">
      <c r="A28" s="938">
        <v>27</v>
      </c>
      <c r="B28" s="939" t="s">
        <v>254</v>
      </c>
      <c r="C28" s="939" t="s">
        <v>255</v>
      </c>
      <c r="D28" s="940">
        <v>35.5</v>
      </c>
      <c r="E28" s="940">
        <v>44.9</v>
      </c>
      <c r="F28" s="941">
        <v>105</v>
      </c>
      <c r="G28" s="942">
        <v>0</v>
      </c>
      <c r="H28" s="943">
        <v>0</v>
      </c>
    </row>
    <row r="29" spans="1:8" x14ac:dyDescent="0.35">
      <c r="A29" s="938">
        <v>28</v>
      </c>
      <c r="B29" s="939" t="s">
        <v>256</v>
      </c>
      <c r="C29" s="939" t="s">
        <v>257</v>
      </c>
      <c r="D29" s="940">
        <v>85.15</v>
      </c>
      <c r="E29" s="940">
        <v>55.15</v>
      </c>
      <c r="F29" s="941">
        <v>86</v>
      </c>
      <c r="G29" s="942">
        <v>0</v>
      </c>
      <c r="H29" s="943">
        <v>0</v>
      </c>
    </row>
    <row r="30" spans="1:8" x14ac:dyDescent="0.35">
      <c r="A30" s="938">
        <v>29</v>
      </c>
      <c r="B30" s="939" t="s">
        <v>258</v>
      </c>
      <c r="C30" s="939" t="s">
        <v>259</v>
      </c>
      <c r="D30" s="940">
        <v>60.45</v>
      </c>
      <c r="E30" s="940">
        <v>56.55</v>
      </c>
      <c r="F30" s="941">
        <v>94</v>
      </c>
      <c r="G30" s="942">
        <v>0</v>
      </c>
      <c r="H30" s="943">
        <v>0</v>
      </c>
    </row>
    <row r="31" spans="1:8" x14ac:dyDescent="0.35">
      <c r="A31" s="938">
        <v>30</v>
      </c>
      <c r="B31" s="939" t="s">
        <v>260</v>
      </c>
      <c r="C31" s="939" t="s">
        <v>186</v>
      </c>
      <c r="D31" s="940">
        <v>70</v>
      </c>
      <c r="E31" s="940">
        <v>51.45</v>
      </c>
      <c r="F31" s="941">
        <v>93</v>
      </c>
      <c r="G31" s="942">
        <v>0</v>
      </c>
      <c r="H31" s="943">
        <v>2</v>
      </c>
    </row>
    <row r="32" spans="1:8" x14ac:dyDescent="0.35">
      <c r="A32" s="938">
        <v>31</v>
      </c>
      <c r="B32" s="939" t="s">
        <v>262</v>
      </c>
      <c r="C32" s="939" t="s">
        <v>186</v>
      </c>
      <c r="D32" s="940">
        <v>60.15</v>
      </c>
      <c r="E32" s="940">
        <v>47.7</v>
      </c>
      <c r="F32" s="941">
        <v>94.5</v>
      </c>
      <c r="G32" s="942">
        <v>0</v>
      </c>
      <c r="H32" s="943">
        <v>0</v>
      </c>
    </row>
    <row r="33" spans="1:8" x14ac:dyDescent="0.35">
      <c r="A33" s="938">
        <v>32</v>
      </c>
      <c r="B33" s="939" t="s">
        <v>263</v>
      </c>
      <c r="C33" s="939" t="s">
        <v>186</v>
      </c>
      <c r="D33" s="940">
        <v>84.4</v>
      </c>
      <c r="E33" s="940">
        <v>51.25</v>
      </c>
      <c r="F33" s="941">
        <v>96</v>
      </c>
      <c r="G33" s="942">
        <v>0</v>
      </c>
      <c r="H33" s="943">
        <v>0</v>
      </c>
    </row>
    <row r="34" spans="1:8" ht="15" thickBot="1" x14ac:dyDescent="0.4">
      <c r="A34" s="951">
        <v>33</v>
      </c>
      <c r="B34" s="952" t="s">
        <v>264</v>
      </c>
      <c r="C34" s="952" t="s">
        <v>265</v>
      </c>
      <c r="D34" s="953">
        <v>65</v>
      </c>
      <c r="E34" s="953">
        <v>53.1</v>
      </c>
      <c r="F34" s="954">
        <v>90.5</v>
      </c>
      <c r="G34" s="955">
        <v>0</v>
      </c>
      <c r="H34" s="956">
        <v>2</v>
      </c>
    </row>
    <row r="35" spans="1:8" x14ac:dyDescent="0.35">
      <c r="A35" s="957" t="s">
        <v>166</v>
      </c>
      <c r="B35" s="958"/>
      <c r="C35" s="958"/>
      <c r="D35" s="959">
        <v>64.037880000000001</v>
      </c>
      <c r="E35" s="960">
        <v>51.004840000000002</v>
      </c>
      <c r="F35" s="959">
        <v>95.209680000000006</v>
      </c>
      <c r="G35" s="958"/>
      <c r="H35" s="961"/>
    </row>
    <row r="36" spans="1:8" x14ac:dyDescent="0.35">
      <c r="A36" s="962" t="s">
        <v>167</v>
      </c>
      <c r="D36" s="963">
        <v>15.6709</v>
      </c>
      <c r="E36" s="963">
        <v>4.804684</v>
      </c>
      <c r="F36" s="963">
        <v>2.5929389999999999</v>
      </c>
      <c r="H36" s="964"/>
    </row>
    <row r="37" spans="1:8" ht="15" thickBot="1" x14ac:dyDescent="0.4">
      <c r="A37" s="965" t="s">
        <v>507</v>
      </c>
      <c r="B37" s="966"/>
      <c r="C37" s="966"/>
      <c r="D37" s="967">
        <v>18.05</v>
      </c>
      <c r="E37" s="968">
        <v>5.0121000000000002</v>
      </c>
      <c r="F37" s="968">
        <v>5.0418000000000003</v>
      </c>
      <c r="G37" s="966"/>
      <c r="H37" s="969"/>
    </row>
  </sheetData>
  <autoFilter ref="A1:H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22</vt:i4>
      </vt:variant>
    </vt:vector>
  </HeadingPairs>
  <TitlesOfParts>
    <vt:vector size="50" baseType="lpstr">
      <vt:lpstr>uss16ent</vt:lpstr>
      <vt:lpstr>USS16 ADJUSTING MEANS</vt:lpstr>
      <vt:lpstr>USS16 all data</vt:lpstr>
      <vt:lpstr>BG IN data sheet</vt:lpstr>
      <vt:lpstr>WN KS</vt:lpstr>
      <vt:lpstr>PO MO</vt:lpstr>
      <vt:lpstr>QT MD</vt:lpstr>
      <vt:lpstr>USS16CFL</vt:lpstr>
      <vt:lpstr>USS16QFL</vt:lpstr>
      <vt:lpstr>USS16CH IL</vt:lpstr>
      <vt:lpstr>USS16LXKY</vt:lpstr>
      <vt:lpstr>USS16SCKY</vt:lpstr>
      <vt:lpstr>USS16HP KY</vt:lpstr>
      <vt:lpstr>USS16BM AL</vt:lpstr>
      <vt:lpstr>uss16blva</vt:lpstr>
      <vt:lpstr>uss16wava</vt:lpstr>
      <vt:lpstr>Sheet1</vt:lpstr>
      <vt:lpstr>USS16BRLA</vt:lpstr>
      <vt:lpstr>USS16WNLA</vt:lpstr>
      <vt:lpstr>USS16PLGA</vt:lpstr>
      <vt:lpstr>USS16GRGA</vt:lpstr>
      <vt:lpstr>USS16MAR</vt:lpstr>
      <vt:lpstr>USS16 KGC STRIPE</vt:lpstr>
      <vt:lpstr>USS16CLNC</vt:lpstr>
      <vt:lpstr>USS16LR DATA</vt:lpstr>
      <vt:lpstr>TN Milan USN</vt:lpstr>
      <vt:lpstr>TN Knox USN</vt:lpstr>
      <vt:lpstr>uss16brms</vt:lpstr>
      <vt:lpstr>USS16BRLA!_ALL</vt:lpstr>
      <vt:lpstr>USS16WNLA!_ALL</vt:lpstr>
      <vt:lpstr>'BG IN data sheet'!Print_Area</vt:lpstr>
      <vt:lpstr>'PO MO'!Print_Area</vt:lpstr>
      <vt:lpstr>'USS16 ADJUSTING MEANS'!Print_Area</vt:lpstr>
      <vt:lpstr>'USS16 all data'!Print_Area</vt:lpstr>
      <vt:lpstr>'USS16 KGC STRIPE'!Print_Area</vt:lpstr>
      <vt:lpstr>uss16blva!Print_Area</vt:lpstr>
      <vt:lpstr>'USS16BM AL'!Print_Area</vt:lpstr>
      <vt:lpstr>USS16BRLA!Print_Area</vt:lpstr>
      <vt:lpstr>'USS16CH IL'!Print_Area</vt:lpstr>
      <vt:lpstr>USS16CLNC!Print_Area</vt:lpstr>
      <vt:lpstr>uss16ent!Print_Area</vt:lpstr>
      <vt:lpstr>USS16GRGA!Print_Area</vt:lpstr>
      <vt:lpstr>'USS16HP KY'!Print_Area</vt:lpstr>
      <vt:lpstr>USS16LXKY!Print_Area</vt:lpstr>
      <vt:lpstr>USS16MAR!Print_Area</vt:lpstr>
      <vt:lpstr>USS16PLGA!Print_Area</vt:lpstr>
      <vt:lpstr>uss16wava!Print_Area</vt:lpstr>
      <vt:lpstr>USS16WNLA!Print_Area</vt:lpstr>
      <vt:lpstr>'WN KS'!Print_Area</vt:lpstr>
      <vt:lpstr>'USS16 all data'!Print_Titles</vt:lpstr>
    </vt:vector>
  </TitlesOfParts>
  <Company>USDA-ARS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Harold E. Bockelman</dc:creator>
  <cp:lastModifiedBy>Stephen A. Harrison</cp:lastModifiedBy>
  <cp:lastPrinted>2016-07-28T21:00:49Z</cp:lastPrinted>
  <dcterms:created xsi:type="dcterms:W3CDTF">2003-08-12T19:01:01Z</dcterms:created>
  <dcterms:modified xsi:type="dcterms:W3CDTF">2016-08-05T13:23:53Z</dcterms:modified>
</cp:coreProperties>
</file>